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995"/>
  </bookViews>
  <sheets>
    <sheet name="Районные целевые показатели" sheetId="2" r:id="rId1"/>
    <sheet name="Рейтинг Приложение 3" sheetId="20" r:id="rId2"/>
    <sheet name="Приложение 4" sheetId="4" r:id="rId3"/>
    <sheet name="Приложение 5" sheetId="5" r:id="rId4"/>
    <sheet name="Приложение 6" sheetId="6" r:id="rId5"/>
    <sheet name="Приложение 7" sheetId="7" r:id="rId6"/>
    <sheet name="Приложение 8" sheetId="8" r:id="rId7"/>
    <sheet name="Приложение 9" sheetId="9" r:id="rId8"/>
    <sheet name="Приложение 10" sheetId="10" r:id="rId9"/>
    <sheet name="Приложение 11" sheetId="11" r:id="rId10"/>
    <sheet name="Приложение 12" sheetId="12" r:id="rId11"/>
    <sheet name="Приложение 13" sheetId="13" r:id="rId12"/>
    <sheet name="Приложение 14" sheetId="14" r:id="rId13"/>
    <sheet name="Приложение 15" sheetId="15" r:id="rId14"/>
    <sheet name="Приложение 16" sheetId="16" r:id="rId15"/>
    <sheet name="Приложение 17" sheetId="17" r:id="rId16"/>
    <sheet name="Приложение 18" sheetId="18" r:id="rId17"/>
  </sheets>
  <definedNames>
    <definedName name="_xlnm._FilterDatabase" localSheetId="0" hidden="1">'Районные целевые показатели'!$I$7:$I$407</definedName>
  </definedNames>
  <calcPr calcId="152511" iterate="1"/>
</workbook>
</file>

<file path=xl/calcChain.xml><?xml version="1.0" encoding="utf-8"?>
<calcChain xmlns="http://schemas.openxmlformats.org/spreadsheetml/2006/main">
  <c r="I12" i="2" l="1"/>
  <c r="I223" i="2" l="1"/>
  <c r="I378" i="2" l="1"/>
  <c r="H261" i="2" l="1"/>
  <c r="G261" i="2"/>
  <c r="I43" i="2"/>
  <c r="F431" i="2" l="1"/>
  <c r="E431" i="2"/>
  <c r="F384" i="2"/>
  <c r="E384" i="2"/>
  <c r="F375" i="2"/>
  <c r="E375" i="2"/>
  <c r="F261" i="2"/>
  <c r="E261" i="2"/>
  <c r="F10" i="2"/>
  <c r="E10" i="2"/>
  <c r="G8" i="18"/>
  <c r="I304" i="2" l="1"/>
  <c r="F29" i="8" l="1"/>
  <c r="E29" i="8"/>
  <c r="G8" i="8" s="1"/>
  <c r="I117" i="2"/>
  <c r="G138" i="2"/>
  <c r="I399" i="2" l="1"/>
  <c r="F11" i="17" l="1"/>
  <c r="E11" i="17"/>
  <c r="F10" i="16"/>
  <c r="E10" i="16"/>
  <c r="G8" i="16"/>
  <c r="F13" i="15"/>
  <c r="E13" i="15"/>
  <c r="G8" i="15" s="1"/>
  <c r="F26" i="14"/>
  <c r="E26" i="14"/>
  <c r="F17" i="14"/>
  <c r="E17" i="14"/>
  <c r="F13" i="14"/>
  <c r="E13" i="14"/>
  <c r="F13" i="13"/>
  <c r="E13" i="13"/>
  <c r="F20" i="12"/>
  <c r="E20" i="12"/>
  <c r="F13" i="12"/>
  <c r="E13" i="12"/>
  <c r="F13" i="11"/>
  <c r="E13" i="11"/>
  <c r="F14" i="10"/>
  <c r="E14" i="10"/>
  <c r="G8" i="10" s="1"/>
  <c r="F10" i="9"/>
  <c r="E10" i="9"/>
  <c r="F14" i="7"/>
  <c r="E14" i="7"/>
  <c r="F16" i="6"/>
  <c r="E16" i="6"/>
  <c r="F10" i="5"/>
  <c r="E10" i="5"/>
  <c r="F12" i="4"/>
  <c r="G8" i="4" s="1"/>
  <c r="E12" i="4"/>
  <c r="H431" i="2"/>
  <c r="I423" i="2" s="1"/>
  <c r="G431" i="2"/>
  <c r="H418" i="2"/>
  <c r="G418" i="2"/>
  <c r="F418" i="2"/>
  <c r="E418" i="2"/>
  <c r="I393" i="2"/>
  <c r="H390" i="2"/>
  <c r="G390" i="2"/>
  <c r="I387" i="2" s="1"/>
  <c r="F390" i="2"/>
  <c r="E390" i="2"/>
  <c r="H384" i="2"/>
  <c r="G384" i="2"/>
  <c r="H375" i="2"/>
  <c r="G375" i="2"/>
  <c r="H364" i="2"/>
  <c r="G364" i="2"/>
  <c r="F364" i="2"/>
  <c r="E364" i="2"/>
  <c r="I362" i="2"/>
  <c r="H359" i="2"/>
  <c r="G359" i="2"/>
  <c r="F359" i="2"/>
  <c r="E359" i="2"/>
  <c r="H353" i="2"/>
  <c r="G353" i="2"/>
  <c r="I348" i="2" s="1"/>
  <c r="F353" i="2"/>
  <c r="E353" i="2"/>
  <c r="H345" i="2"/>
  <c r="G345" i="2"/>
  <c r="F345" i="2"/>
  <c r="E345" i="2"/>
  <c r="H334" i="2"/>
  <c r="G334" i="2"/>
  <c r="I328" i="2" s="1"/>
  <c r="F334" i="2"/>
  <c r="E334" i="2"/>
  <c r="H325" i="2"/>
  <c r="G325" i="2"/>
  <c r="I323" i="2" s="1"/>
  <c r="F325" i="2"/>
  <c r="E325" i="2"/>
  <c r="H321" i="2"/>
  <c r="G321" i="2"/>
  <c r="G317" i="2" s="1"/>
  <c r="F321" i="2"/>
  <c r="E321" i="2"/>
  <c r="H317" i="2"/>
  <c r="H313" i="2"/>
  <c r="G313" i="2"/>
  <c r="F313" i="2"/>
  <c r="E313" i="2"/>
  <c r="H299" i="2"/>
  <c r="G299" i="2"/>
  <c r="F299" i="2"/>
  <c r="E299" i="2"/>
  <c r="I275" i="2"/>
  <c r="H273" i="2"/>
  <c r="G273" i="2"/>
  <c r="F273" i="2"/>
  <c r="E273" i="2"/>
  <c r="H256" i="2"/>
  <c r="G256" i="2"/>
  <c r="F256" i="2"/>
  <c r="E256" i="2"/>
  <c r="H249" i="2"/>
  <c r="G249" i="2"/>
  <c r="F249" i="2"/>
  <c r="E249" i="2"/>
  <c r="I248" i="2"/>
  <c r="H244" i="2"/>
  <c r="G244" i="2"/>
  <c r="H237" i="2"/>
  <c r="H247" i="2" s="1"/>
  <c r="G237" i="2"/>
  <c r="H228" i="2"/>
  <c r="G228" i="2"/>
  <c r="F228" i="2"/>
  <c r="E228" i="2"/>
  <c r="H220" i="2"/>
  <c r="G220" i="2"/>
  <c r="F220" i="2"/>
  <c r="E220" i="2"/>
  <c r="H200" i="2"/>
  <c r="G200" i="2"/>
  <c r="H177" i="2"/>
  <c r="G177" i="2"/>
  <c r="H170" i="2"/>
  <c r="G170" i="2"/>
  <c r="I166" i="2" s="1"/>
  <c r="F170" i="2"/>
  <c r="E170" i="2"/>
  <c r="H164" i="2"/>
  <c r="G164" i="2"/>
  <c r="I158" i="2" s="1"/>
  <c r="F164" i="2"/>
  <c r="E164" i="2"/>
  <c r="H154" i="2"/>
  <c r="I152" i="2" s="1"/>
  <c r="G154" i="2"/>
  <c r="F154" i="2"/>
  <c r="E154" i="2"/>
  <c r="H147" i="2"/>
  <c r="G147" i="2"/>
  <c r="F147" i="2"/>
  <c r="E147" i="2"/>
  <c r="H138" i="2"/>
  <c r="F138" i="2"/>
  <c r="E138" i="2"/>
  <c r="H113" i="2"/>
  <c r="G113" i="2"/>
  <c r="F113" i="2"/>
  <c r="E113" i="2"/>
  <c r="H104" i="2"/>
  <c r="G104" i="2"/>
  <c r="I96" i="2" s="1"/>
  <c r="F104" i="2"/>
  <c r="E104" i="2"/>
  <c r="H94" i="2"/>
  <c r="G94" i="2"/>
  <c r="F94" i="2"/>
  <c r="E94" i="2"/>
  <c r="H62" i="2"/>
  <c r="G62" i="2"/>
  <c r="F62" i="2"/>
  <c r="E62" i="2"/>
  <c r="H53" i="2"/>
  <c r="G53" i="2"/>
  <c r="F53" i="2"/>
  <c r="E53" i="2"/>
  <c r="H39" i="2"/>
  <c r="G39" i="2"/>
  <c r="F39" i="2"/>
  <c r="E39" i="2"/>
  <c r="H33" i="2"/>
  <c r="G33" i="2"/>
  <c r="I31" i="2" s="1"/>
  <c r="F33" i="2"/>
  <c r="E33" i="2"/>
  <c r="H29" i="2"/>
  <c r="G29" i="2"/>
  <c r="I25" i="2" s="1"/>
  <c r="F29" i="2"/>
  <c r="E29" i="2"/>
  <c r="H23" i="2"/>
  <c r="G23" i="2"/>
  <c r="I19" i="2" s="1"/>
  <c r="F23" i="2"/>
  <c r="E23" i="2"/>
  <c r="H16" i="2"/>
  <c r="G16" i="2"/>
  <c r="F16" i="2"/>
  <c r="E16" i="2"/>
  <c r="H10" i="2"/>
  <c r="I7" i="2" s="1"/>
  <c r="G10" i="2"/>
  <c r="G20" i="14" l="1"/>
  <c r="G8" i="7"/>
  <c r="G8" i="6"/>
  <c r="G8" i="5"/>
  <c r="G8" i="11"/>
  <c r="I356" i="2"/>
  <c r="I338" i="2"/>
  <c r="I37" i="2"/>
  <c r="G8" i="17"/>
  <c r="F9" i="14"/>
  <c r="G15" i="14"/>
  <c r="E9" i="14"/>
  <c r="G8" i="14" s="1"/>
  <c r="G10" i="14"/>
  <c r="G8" i="13"/>
  <c r="F23" i="12"/>
  <c r="G8" i="12" s="1"/>
  <c r="E23" i="12"/>
  <c r="G8" i="9"/>
  <c r="I366" i="2"/>
  <c r="I408" i="2"/>
  <c r="I316" i="2"/>
  <c r="I58" i="2"/>
  <c r="I66" i="2"/>
  <c r="I251" i="2"/>
  <c r="I258" i="2"/>
  <c r="I267" i="2"/>
  <c r="I107" i="2"/>
  <c r="I143" i="2"/>
  <c r="I173" i="2"/>
  <c r="G247" i="2"/>
  <c r="I232" i="2"/>
  <c r="I318" i="2"/>
</calcChain>
</file>

<file path=xl/sharedStrings.xml><?xml version="1.0" encoding="utf-8"?>
<sst xmlns="http://schemas.openxmlformats.org/spreadsheetml/2006/main" count="1493" uniqueCount="473">
  <si>
    <t>Приложение № 2</t>
  </si>
  <si>
    <t>Оценка значений целевых индикаторов, показателей и эффективность реализации муниципальных программ за 2023 г.</t>
  </si>
  <si>
    <t>Данные Райфо</t>
  </si>
  <si>
    <t>Данные отделов</t>
  </si>
  <si>
    <t>Оценка эффективности реализации программы, %</t>
  </si>
  <si>
    <t>Муниципальные программы</t>
  </si>
  <si>
    <t xml:space="preserve"> Целевые показатели программы</t>
  </si>
  <si>
    <t>№ п/п</t>
  </si>
  <si>
    <t>Наименование программы</t>
  </si>
  <si>
    <t>Наименование показателей</t>
  </si>
  <si>
    <t>ед. измерения</t>
  </si>
  <si>
    <t>план</t>
  </si>
  <si>
    <t>факт</t>
  </si>
  <si>
    <t>1.</t>
  </si>
  <si>
    <t xml:space="preserve">Муниципальная программа "Улучшение условий и охраны труда в муниципальном районе Сергиевский на 2023-2025 годы" </t>
  </si>
  <si>
    <t>1. Численность пострадавших в результате несчастных случаев с утратой трудоспособности на 1 р.д. и более в расчете на 1000 рабочих</t>
  </si>
  <si>
    <t>чел.</t>
  </si>
  <si>
    <t>2. Численность пострадавших со смертельным исходом на 1000 рабочих</t>
  </si>
  <si>
    <t>3. Количество дней нетрудоспособности у пострадавших в результате несчастных случаев на производстве с утратой трудоспособности на 1 рабочий день и более и со смертельным исходом в расчете на 1 работающего</t>
  </si>
  <si>
    <t>дней</t>
  </si>
  <si>
    <t>Финансирование программы, в т.ч.</t>
  </si>
  <si>
    <t>тыс. руб.</t>
  </si>
  <si>
    <t>Средства местного бюджета</t>
  </si>
  <si>
    <t>2.</t>
  </si>
  <si>
    <t xml:space="preserve">Муниципальная программа "Комплексная программа профилактики правонарушений в муниципальном районе Сергиевский Самарской области на 2021-2025 годы" </t>
  </si>
  <si>
    <t>1. Повышение процента раскрываемости преступлений</t>
  </si>
  <si>
    <t>%</t>
  </si>
  <si>
    <t>2. Удельный вес уличной преступности в общей структуре преступности</t>
  </si>
  <si>
    <t>3.  Количество членов  в Народной дружине  осуществляющих выходы по патрулированию мест массового пребывания граждан на постоянной основе</t>
  </si>
  <si>
    <t>4. Количество публикаций и иных материалов, размещенных в средствах массовой информации, в том числе на сайте  комиссии по профилактике правонарушений  муниципального района Сергиевский</t>
  </si>
  <si>
    <t>ед.</t>
  </si>
  <si>
    <t>Средства областного бюджета</t>
  </si>
  <si>
    <t>3.</t>
  </si>
  <si>
    <t xml:space="preserve">Муниципальная программа "По противодействию незаконному обороту наркотических средств, профилактике наркомании, лечению и реабилитации наркозависимой части населения муниципального района Сергиевский Самарской области на 2021-2025 годы"
</t>
  </si>
  <si>
    <t>1.Доля учащейся  молодежи,   участвующей в реализации  профилактических антинаркотических   программ на базе образовательных   учреждений   и   учреждений по работе с молодежью  в  Самарской  области, в общей численности учащейся молодежи</t>
  </si>
  <si>
    <t>2. Количества больных наркоманией, состоящих  на наркологическом учете, в наркологическом кабинете ГБУЗ СО «Сергиевская ЦРБ» с диагнозом наркомания.</t>
  </si>
  <si>
    <t>3. Количество зарегистрированных преступлений, связанных с незаконным оборотом наркотиков, в том числе связанных со сбытом, выявленных правоохранительными органами.</t>
  </si>
  <si>
    <t>4. Количество публикаций и иных материалов антинаркотической тематики, размещенных в средствах массовой информации, в том числе на сайте антинаркотической комиссии муниципального района Сергиевский.</t>
  </si>
  <si>
    <t xml:space="preserve">Финансирование программы </t>
  </si>
  <si>
    <t>4.</t>
  </si>
  <si>
    <t xml:space="preserve">Муниципальная программа "Профилактика терроризма и экстремизма в муниципальном районе Сергиевский Самарской области на 2021-2023 годы" </t>
  </si>
  <si>
    <t>1. Совершение (попытка совершения террористических актов на территории района)</t>
  </si>
  <si>
    <t>2. Совершение актов экстремистской направленности против соблюдения прав и свобод человека на территории района</t>
  </si>
  <si>
    <t>3. Оборудование объектов с массовым пребыванием граждан системами видеонаблюдения</t>
  </si>
  <si>
    <t>4. Количество публикаций информационных материалов антитеррористического противоэкстремистского характера</t>
  </si>
  <si>
    <t>5.</t>
  </si>
  <si>
    <t>Муниципальная  программа  муниципального района Сергиевский "Молодой семье-доступное жилье до 2023г."</t>
  </si>
  <si>
    <t>1. Количество социальных выплат, предоставленных молодым семьям</t>
  </si>
  <si>
    <t>руб.</t>
  </si>
  <si>
    <t>2. Количество молодых семей, улучшивших жилищные условия</t>
  </si>
  <si>
    <t>семья</t>
  </si>
  <si>
    <t>Средства федерального бюджета</t>
  </si>
  <si>
    <t>6.</t>
  </si>
  <si>
    <t>Муниципальная  программа "Переселение граждан из аварийного жилищного фонда, признанного таковым до 1 января 2017г. на территории  муниципального района Сергиевский Самарской области" до 2024 года.</t>
  </si>
  <si>
    <t>1. Общая площадь, подлежащая расселению</t>
  </si>
  <si>
    <t>2. Численность подлежащих расселению граждан</t>
  </si>
  <si>
    <t>Финансирование программы (мероприятия)</t>
  </si>
  <si>
    <t>7.</t>
  </si>
  <si>
    <t>Муниципальная программа "Формирование комфортной городской среды на 2018-2024 годы"</t>
  </si>
  <si>
    <t>1. Количество ежегодно проводимых мониторингов доли дворовых территорий многоквартирных домов и общественных территорий муниципальных образований в Самарской области, благоустроенных в результате реализации программных мероприятий по формированию комфортной городской среды</t>
  </si>
  <si>
    <t xml:space="preserve">2. Реализованы мероприятия по благоустройству, предусмотренные муниципальной программой формирования современной городской среды (количество обустроенных общественных пространств муниципального района Сергиевский)
</t>
  </si>
  <si>
    <t>3. Реализованы мероприятия по благоустройству, предусмотренные муниципальной программой формирования современной городской среды (количество благоустроенных дворовых территорий муниципального района Сергиевский)</t>
  </si>
  <si>
    <t xml:space="preserve">ед. </t>
  </si>
  <si>
    <t>4. Доля реализованных комплексных проектов благоустройства общественных территорий в общем количестве реализованных в течение планового года проектов благоустройства общественных территорий</t>
  </si>
  <si>
    <t>-</t>
  </si>
  <si>
    <t>5. Количество ежегодно проводимых мониторингов доли дворовых территорий многоквартирных домов и общественных территорий, благоустроенных с учетом нужд инвалидов и других маломобильных групп населения, в общем количестве благоустроенных дворовых территорий многоквартирных домов и общественных территорий</t>
  </si>
  <si>
    <t>6. Доля дворовых территорий многоквартирных домов и общественных территорий, благоустроенных с учетом нужд инвалидов и других маломобильных групп населения, в общем количестве благоустроенных дворовых территорий многоквартирных домов и общественных территорий муниципальных образований в Самарской области в отчетном году</t>
  </si>
  <si>
    <t>7. Доля дворовых территорий, благоустройство которых выполнено при участии граждан, организаций в соответствующих мероприятиях, в общем количестве реализованных в течение планового года проектов благоустройства дворовых территорий</t>
  </si>
  <si>
    <t>8. Количество ежегодных публикаций в средствах массовой информации, направленных на стимулирование активности жителей муниципальных образований в Самарской области и бизнеса в инициировании проектов по благоустройству</t>
  </si>
  <si>
    <t>9. Количество протоколов ежегодных собраний собственников многоквартирных домов о принятии решений по выбору видов работ при реализации мероприятий по благоустройству дворовых территорий многоквартирных домов муниципального района Сергиевский</t>
  </si>
  <si>
    <t>10. Количество ежегодно реализуемых проектов по благоустройству общественных территорий по результатам общественных обсуждений с жителями муниципальных образований в Самарской области и иными заинтересованными лицами</t>
  </si>
  <si>
    <t>Внебюджетные средства</t>
  </si>
  <si>
    <t>8.</t>
  </si>
  <si>
    <t>Муниципальная программа "Модернизация и развитие автомобильных дорог общего пользования местного значения в муниципальном районе Сергиевский Самарской области на 2020-2025 годы"</t>
  </si>
  <si>
    <t>1. Протяженность построенных дорог местного значения</t>
  </si>
  <si>
    <t>км</t>
  </si>
  <si>
    <t>2. Протяженность отремонтированных дорог местного значения с асфальтобетонным покрытием</t>
  </si>
  <si>
    <t>3. Площадь отремонтированных дворовых территорий многоквартирных домов и проездов к дворовым территориям многоквартирных домов</t>
  </si>
  <si>
    <t>кв. м</t>
  </si>
  <si>
    <t>4. Протяженность отремонтированной улично-дорожной сети</t>
  </si>
  <si>
    <t>Финансирование программы</t>
  </si>
  <si>
    <t>Муниципальная программа  "Развитие малого и среднего предпринимательства в муниципальном районе Сергиевский на 2022-2024 годы"</t>
  </si>
  <si>
    <t>1. Численность занятых в сфере малого и среднего предпринимательства, включая индивидуальных предпринимателей и самозанятых граждан,  (нарастающим итогом)</t>
  </si>
  <si>
    <t>2. Прирост численности занятых в сфере малого и среднего предпринимательства за счет легализации теневого сектора экономики, нарастающим итогом</t>
  </si>
  <si>
    <t>3. Количество легализованных в сфере МСП</t>
  </si>
  <si>
    <t>4. Количество ИП, применяемых патентную систему налогооблажения</t>
  </si>
  <si>
    <t>5. Количество самозанятых граждан, зафиксировавших свой статус с учетом ведения налогового режима для самозанятых (наростающим итогом)</t>
  </si>
  <si>
    <t>6. Количество уникальных СМСП и физических лиц, полувивших информационно-консультационную услугу при поддержке ИКАСО</t>
  </si>
  <si>
    <t>7. Количество консультационно-информационных услуг, оказанных субъектам малого и среднего предпринимательства и физическим лицам – потенциальным субъектам малого и среднего предпринимательства</t>
  </si>
  <si>
    <t>8. Количество уникальных субъектов малого и среднего предпринимательства, получивших информационно-консультационную поддержку</t>
  </si>
  <si>
    <t>9. Количество субъектов МСП и самозанятых граждан, получивших поддержку в рамках федерального проекта</t>
  </si>
  <si>
    <t>10. Количество субъектов МСП, выведенных на экспорт при поддержке центров (агентств) координации поддержки экспортно-ориентированных субъектов МСП, (нарастающим итогом)</t>
  </si>
  <si>
    <t>11. Количество направленных в РЭЦ данных о СМСП - потенциальных экспортерах</t>
  </si>
  <si>
    <t>12. Количество физических лиц-участников ФП «Популяризация предпринимательства»</t>
  </si>
  <si>
    <t>13. Количество обученных основам ведения бизнеса, финансовой грамотности и иным навыкам предпринимательской деятельности</t>
  </si>
  <si>
    <t>14. Количество вновь созданных субъектов МСП по итогам реализации ФП «Популяризация предпринимательства»</t>
  </si>
  <si>
    <t>15. Количество физических лиц-участников федерального проекта, занятых в сфере малого и среднего предпринимательства, по итогам участия в федеральном проекте</t>
  </si>
  <si>
    <t>16. Количество микрозаймов, выданных субъектам малого и среднего предпринимательства, всего</t>
  </si>
  <si>
    <t>17. Объем микрозаймов, выданных субъектов малого и среднего предпринимательства, всего</t>
  </si>
  <si>
    <t>тыс.руб.</t>
  </si>
  <si>
    <t>18. Количество СМСП, отвечающих требованиям и условиям оказания финансовой  поддержки (микрозаймы и поручительства), направленных в МЭР СО (АО «ГФСО»)»</t>
  </si>
  <si>
    <t>19. Количество направленных в АО микрофинансовая компания "ГФСО" заявок от СМСП и самозанятых, заинтересованных в получении финансовой поддержки.</t>
  </si>
  <si>
    <t>20. Количество СМСП, отвечающих критериям отнесения к социальному предпринимательству, направленных в МЭРИ СО (ИКАСО)</t>
  </si>
  <si>
    <t>21. Количество вновь созданных рабочих мест субъектами малого и среднего предпринимательства – получателями микрозайма</t>
  </si>
  <si>
    <t>22. Прирост среднесписочной численности работников (без внешних совместителей), занятых у субъектов малого и среднего предпринимательства</t>
  </si>
  <si>
    <t>23. Количество публикаций в муниципальных СМИ , официальных сайтах, наружная реклама</t>
  </si>
  <si>
    <t>24. Доля субъектов малого и среднего предпринимательства, получивших поддержку от общего количества субъектов малого и среднего предпринимательства в муниципальном образовании</t>
  </si>
  <si>
    <t>25. Количество СМСП (вновь созданных СМСП), получивших услуги центра "Мой бизнес" и зарегистрированных на платформе "МСП РФ"</t>
  </si>
  <si>
    <t xml:space="preserve">26. Количество СМСП, участников региональных конкурсов </t>
  </si>
  <si>
    <t>27. Объем поддержанного экспорта СМСП - экспортеров, заключивших экспортные контракты по результатам услуг ЦПЭ</t>
  </si>
  <si>
    <t>тыс. долл. США</t>
  </si>
  <si>
    <t>28. Количество субъектов малого среднего предпринимательства (МСП)</t>
  </si>
  <si>
    <t>СМСП</t>
  </si>
  <si>
    <t>Муниципальная программа "Экологическая программа территории муниципального района Сергиевский на 2020-2023 г.г."</t>
  </si>
  <si>
    <t>1. Количество отремонтированных колодцев, почищенных родников, обустроенных артезианских скважин</t>
  </si>
  <si>
    <t>шт. в год</t>
  </si>
  <si>
    <t>2. Количество деревьев, кустарников, высаженных в рамках восстановительного озеленения</t>
  </si>
  <si>
    <t>3. Количество ликвидированных аварийных деревьев</t>
  </si>
  <si>
    <t>4. Количество населения охваченных мероприятиями по экологическому воспитанию к общему числу жителей района</t>
  </si>
  <si>
    <t xml:space="preserve">5. Количество публикаций, материалов по экологическому воспитанию и просвещению  </t>
  </si>
  <si>
    <t>6. Количество проводимых экологических акций, природоохранных мероприятий в рамках Дней защиты от экологической опасности</t>
  </si>
  <si>
    <t>7. Количество застрахованных опасных объектов (ГТС)</t>
  </si>
  <si>
    <t>8. Количество отремонтированных ГТС</t>
  </si>
  <si>
    <t>Муниципальная программа "Обращение с отходами на территории м.р. Сергиевский на 2020-2023 г.г."</t>
  </si>
  <si>
    <t>1. Ремонт контейнерных площадок</t>
  </si>
  <si>
    <t>2. Строительство и обустройство контейнерных площадок</t>
  </si>
  <si>
    <t xml:space="preserve">3. Площадь несанкционированных свалок ликвидированных, на которых проведена техническая рекультивация </t>
  </si>
  <si>
    <t>га</t>
  </si>
  <si>
    <t>4. Количество населенных пунктов, охваченных системой сбора и удаления отходов, по отношению к общему количеству населенных пунктов района</t>
  </si>
  <si>
    <t>5. Количество проводимых экологических акций, природоохранных мероприятий по уборке от мусора и бытовых отходов в год</t>
  </si>
  <si>
    <t>акций в год</t>
  </si>
  <si>
    <t>6. Количество публикаций, материалов по экологическому воспитанию и просвещению в сфере обращения с отходами</t>
  </si>
  <si>
    <t>публикаций в квартал</t>
  </si>
  <si>
    <t>12</t>
  </si>
  <si>
    <t xml:space="preserve">Муниципальная программа "Совершенствование муниципального управления и повышение инвестиционной привлекательности  муниципального района Сергиевский на 2021-2023 годы" </t>
  </si>
  <si>
    <t xml:space="preserve">1. Обеспечение выполнения полномочий 
и функций администрации  муниципального района Сергиевский
</t>
  </si>
  <si>
    <t>2. Обеспечение хранения, комплектования, учета и использование архивных документов, образовавшихся и образующихся в деятельности органов местного самоуправления, организаций, отнесенных к муниципальной собственности, а также архивных фондов и архивных документов юридических и физических лиц, переданных на законном основании в муниципальную собственность</t>
  </si>
  <si>
    <t>3. Кол-во пользователей, подключенных к системе электронного документооборота «Лотус»</t>
  </si>
  <si>
    <t>4. Исполнение плана-графика проверок муниципального земельного контроля</t>
  </si>
  <si>
    <t>5. Количество проведенных  аукционов и торгов  в рамках прогнозного плана приватизации, результаты которых были опротестованы контролирующими органами</t>
  </si>
  <si>
    <t>6. Количество подготовленных и направленных главе администрации муниципального района Сергиевский аналитических справок  социально-экономического развития района (квартал, полугодие, 9 месяцев, год)</t>
  </si>
  <si>
    <t>шт.</t>
  </si>
  <si>
    <t>7. Доля своевременно направленных для опубликования нормативных правовых актов, от общего числа подлежащих публикации</t>
  </si>
  <si>
    <t>8. Возможность населения вносить предложения в проекты нормативных правовых актов</t>
  </si>
  <si>
    <t>1-да/0-нет</t>
  </si>
  <si>
    <t>да</t>
  </si>
  <si>
    <t>9. Обеспечение выполнения мероприятий (Собрания граждан) для информирования, обсуждения вопросов местного значения и принятия общественно-значимых решений</t>
  </si>
  <si>
    <t>10. Отсутствие обращений граждан в ОМС района, рассмотренных с нарушением сроков, установленных законодательством</t>
  </si>
  <si>
    <t>11. Доля организованных мероприятий  от запланированных</t>
  </si>
  <si>
    <t>12. Отсутствие ходатайств на награждение наградами  администрации муниципального района Сергиевский , рассмотренных с нарушением  установленных сроков</t>
  </si>
  <si>
    <t>13. Доля освященных в районных  СМИ мероприятий,  направленных на создание положительного имиджа и инвестиционной привлекательности муниципального района Сергиевский</t>
  </si>
  <si>
    <t xml:space="preserve">14. Среднее время ожидания в очереди 
при обращении заявителя в МФЦ для получения государственных муниципальных услуг
</t>
  </si>
  <si>
    <t>минут</t>
  </si>
  <si>
    <t>15. Отсутствие пакетов документов на оформление субсидий сельхозтоваропроизводителям, рассмотренных с нарушением сроков, установленных Порядками предоставления субсидий</t>
  </si>
  <si>
    <t>16. Обеспечение выполнения мероприятий по мобилизационной подготовке и мобилизационных мероприятий по подготовке администрации муниципального района Сергиевский и переводу экономики района на работу в условиях военного времени в соответствии с утвержденными планами мобилизационной подготовки</t>
  </si>
  <si>
    <t>17. Обеспечение выполнения отдельных государственных полномочий, оказание социальной поддержки отдельным категориям граждан в улучшении жилищных условий.</t>
  </si>
  <si>
    <t>18. Отсутствие поступивших административных материалов и жалоб, рассмотренных с нарушением сроков, установленных законодательством</t>
  </si>
  <si>
    <t>19. Обеспечение учреждений ведением бухгалтерского (бюджетного) учета на договорной основе.</t>
  </si>
  <si>
    <t>20. Доля действующих муниципальных зданий и сооружений школьного и дошкольного образования, соответствующих правилам и нормам производственной санитарии</t>
  </si>
  <si>
    <t>21. Доля открытых аукционов в электронной форме от общего количества размещенных заказов</t>
  </si>
  <si>
    <t>13</t>
  </si>
  <si>
    <t xml:space="preserve">Муниципальная  программа "Реконструкция, строительство, ремонт и укрепление материально-технической  базы учреждений  культуры, здравоохранения, образования, ремонт  муниципальных  административных зданий  муниципального района Сергиевский на 2020-2025 годы" </t>
  </si>
  <si>
    <t>1. Количество  зданий образовательных учреждений, в которых проводился капитальный и текущий ремонт</t>
  </si>
  <si>
    <t xml:space="preserve">2. Количество зданий учреждений культуры, в которых проводился капитальный и текущий ремонтх учреждениях </t>
  </si>
  <si>
    <t>3. Количество  административных зданий, в которых проводился капитальный и текущий ремонт</t>
  </si>
  <si>
    <t>4. количество вновь построенных зданий образовательных учреждений.</t>
  </si>
  <si>
    <t>14</t>
  </si>
  <si>
    <t>Муниципальная программа "Обеспечение реализации политики в сфере строительного комплекса и градостроительной деятельности муниципального района Сергиевский на 2021-2023 годы"</t>
  </si>
  <si>
    <t xml:space="preserve">1. Исполнение плана по объектам, подлежащим строительству, реконструкции и капитальному ремонту в текущем году </t>
  </si>
  <si>
    <t>2.Объем введенного в эксплуатацию жилого фонда (плановый)</t>
  </si>
  <si>
    <t>тыс.кв.м</t>
  </si>
  <si>
    <t>15</t>
  </si>
  <si>
    <t xml:space="preserve">Муниципальная программа "Развитие муниципальной службы в муниципальном районе Сергиевский на 2021-2023 годы"
</t>
  </si>
  <si>
    <t>1.Количество муниципальных служащих, прошедших обучение (тренинги, обучающие семинары, повышение квалификации)</t>
  </si>
  <si>
    <t>2. Доля специалистов, имеющих стаж муниципальной службы более 3 лет, от числа муниципальных служащих</t>
  </si>
  <si>
    <t xml:space="preserve">3. Доля муниципальных служащих, успешно прошедших аттестацию от общего количества аттестуемых </t>
  </si>
  <si>
    <t xml:space="preserve">4. Количество муниципальных служащих, включенных в перспективный кадровый резерв для замещения вакантных должностей муниципальной службы </t>
  </si>
  <si>
    <t>5. Количество лиц из числа включенных в кадровый резерв для замещения вакантных должностей муниципальной службы</t>
  </si>
  <si>
    <t>6. Количество муниципальных служащих, прошедших дистанционную оценку профессиональных компетенций</t>
  </si>
  <si>
    <t>16</t>
  </si>
  <si>
    <t xml:space="preserve"> Муниципальная программа "Дети муниципального района Сергиевский на 2021-2025 годы"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</si>
  <si>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1. Количество мероприятий, направленных на повышение статуса семьи, престижа отцовства и материнства</t>
  </si>
  <si>
    <t>2. Удельный вес детей в общем количестве детей в возрасте от 6 до 18 лет, охваченных мероприятиями по отдыху, оздоровлению и занятости</t>
  </si>
  <si>
    <t>3. Удельный вес детей в общей численности обучающихся в образовательных учреждениях, вовлеченных в объединения по различным направлениям</t>
  </si>
  <si>
    <t>4. Удельный вес детей, включенных в систему муниципальной поддержки одаренных детей, в общей численности обучающихся в образовательных учреждениях</t>
  </si>
  <si>
    <t>17</t>
  </si>
  <si>
    <t>Муниципальная программы "Развитие сельского хозяйства и регулирование рынков сельскохозяйственной продукции, сырья и продовольствия муниципального район Сергиевский Самарской области на 2014-2025 годы"</t>
  </si>
  <si>
    <t>1. Индекс производства продукции сельского хозяйства в хозяйствах всех категорий (в сопоставимых ценах)</t>
  </si>
  <si>
    <t>% к предыдущему году</t>
  </si>
  <si>
    <t>2 Индекс физического объема инвестиций в основной капитал сельского хозяйства</t>
  </si>
  <si>
    <t>3 Рентабельность сельскохозяйственных организаций (с учетом субсидий)</t>
  </si>
  <si>
    <t xml:space="preserve">4 Среднемесячная номинальная заработная плата в сельском хозяйстве </t>
  </si>
  <si>
    <t xml:space="preserve">5. Производство продукции растениеводства в хозяйствах всех категорий: </t>
  </si>
  <si>
    <t>тыс. тонн</t>
  </si>
  <si>
    <t>зерновые и зернобобовые</t>
  </si>
  <si>
    <t>картофель</t>
  </si>
  <si>
    <t>6. Производство картофеля в сельскохозяйственных организациях, крестьянских (фермерских) хозяйствах, включая индивидуальных предпринимателей</t>
  </si>
  <si>
    <t>7. Удельный вес застрахованных посевных площадей в общей посевной площади</t>
  </si>
  <si>
    <t>8. Удельный вес площади, засеваемой элитными семенами, в общей площади посевов</t>
  </si>
  <si>
    <t>9. Внесение минеральных удобрений на 1 гектар посевной площади</t>
  </si>
  <si>
    <t>кг. д.в.</t>
  </si>
  <si>
    <t>10. Вовлечение в сельскохозяйственный оборот неиспользуемых сельскохозяйственных угодий</t>
  </si>
  <si>
    <t>тыс. га</t>
  </si>
  <si>
    <t>11. Площадь закладки многолетних насаждений</t>
  </si>
  <si>
    <t>12. Площадь раскорчеванных садов в возрасте более 30 лет от года закладки</t>
  </si>
  <si>
    <t>13. Сохранение размера посевных площадей, занятых зерновыми, зернобобовыми и кормовыми сельскохозяйственными культурами</t>
  </si>
  <si>
    <t>14. Размер застрахованной посевной площади</t>
  </si>
  <si>
    <t>15. Доля площади, засеваемой элитными семенами, в общей площади посевов</t>
  </si>
  <si>
    <t>16. Доля застрахованной стоимости продукции растениеводства (страховая сумма по договорам сельскохозяйственного страхования) в общей стоимости</t>
  </si>
  <si>
    <t>17. Размер посевных площадей, занятых зерновыми и зернобобовыми, масличными (за исключением сои и рапса) и кормовыми сельскохозяйственными культурами</t>
  </si>
  <si>
    <t>тыс.га</t>
  </si>
  <si>
    <t>18. Доля застрахованной посевной (посадочной) площади в общей посевной (посадочной) площади (в условных единицах)</t>
  </si>
  <si>
    <t>19. Производство скота и птицы на убой в хозяйствах всех категорий (в живом весе)</t>
  </si>
  <si>
    <t>тонн</t>
  </si>
  <si>
    <t>20. Производство молока в хозяйствах всех категорий</t>
  </si>
  <si>
    <t>21. Производство скота и птицы на убой (в живом весе) в сельскохозяйственных организациях, КФХ и ИП.</t>
  </si>
  <si>
    <t>22. Маточное поголовье овец и коз в сельскохозяйственных организациях, крестьянских (фермерских) хозяйствах, включая индивидуальных предпринимателей</t>
  </si>
  <si>
    <t>голов</t>
  </si>
  <si>
    <t>23. Производство молока в сельскохозяйственных организациях, крестьянских (фермерских) хозяйствах, включая индивидуальных предпринимателей</t>
  </si>
  <si>
    <t>24. Численность товарного поголовья коров специализированных мясных пород в сельскохозяйственных организациях, крестьянских (фермерских) хозяйствах, включая индивидуальных предпринимателей</t>
  </si>
  <si>
    <t>25. Поголовье коров в сельскохозяйственных организациях, крестьянских (фермерских) хозяйствах</t>
  </si>
  <si>
    <t>26. Объемы приобретения новой техники сельскохозяйственными товаропроизводителями всех форм собственности (включая ЛПХ):</t>
  </si>
  <si>
    <t>тракторы</t>
  </si>
  <si>
    <t>зерноуборочные комбайны</t>
  </si>
  <si>
    <t>кормоуборочные комбайны</t>
  </si>
  <si>
    <t>27. Энергообеспеченность сельскохозяйственных организаций на 100 га посевной площади</t>
  </si>
  <si>
    <t>лошад. силы</t>
  </si>
  <si>
    <t>28. Ввод (приобретение) жилья для граждан, проживающих в сельской местности, в том числе для молодых семей и молодых специалистов на селе</t>
  </si>
  <si>
    <t>тыс. кв. м</t>
  </si>
  <si>
    <t>В том числе для обеспечения жильем молодых семей и молодых специалистов</t>
  </si>
  <si>
    <t>29. Уровень газификации домов (квартир) сетевым газом</t>
  </si>
  <si>
    <t>30. Уровень обеспеченности сельского населения питьевой водой</t>
  </si>
  <si>
    <t>31. Количество реализованных проектов местных инициатив граждан, проживающих в сельской местности, получивших грантовую поддержку</t>
  </si>
  <si>
    <t>32. Количество населенных пунктов, расположенных в сельской местности, в которых реализованы проекты комплексного обустройства площадок под компактную застройку</t>
  </si>
  <si>
    <t>33. Ввод в действие фельдшерско-акушерских пунктов и (или) офисов врачей общей практики</t>
  </si>
  <si>
    <t>34. Количество вовлеченных в субъекты МСП, осуществляющих деятельность в сфере сельского хозяйства, в том числе за счет средств государственной поддержки</t>
  </si>
  <si>
    <t>35. Количество принятых членов сельскохозяйсвтенных потребительских кооперативов (кроме кредитных) из числа субъектов МСП, сключая личные подсобные хозяйства и крестьянские (фермерские) хозяйства, в году предоставления государственной поддержки</t>
  </si>
  <si>
    <t>36. Количество реализованных проектов по обустройству объектами инженерной инфраструктуры и благоустройству площадок</t>
  </si>
  <si>
    <t>37. Объем ввода жилья , предоставленного гражданам по договорам найма жилого помещения</t>
  </si>
  <si>
    <t>кв. м.</t>
  </si>
  <si>
    <t>38. Количество реализованных проектов по благоустройству сельских территорий.</t>
  </si>
  <si>
    <t>39. Количество реализованных проектов комплексного развития сельских территорий в рамках ВЦП "Современный облик сельских территорий"</t>
  </si>
  <si>
    <t>40. Вовлечение муниципального района в развитие малых форм хозяйствования посредством участия в конкурсах на предоставление грантов (создание и развитие хозяйств «Агростартап», «Агростартап – Регион», на развитие семейных ферм и Агропрогресс)</t>
  </si>
  <si>
    <t>41. Количество новых членов, вовлечённых в сельскохозяйственную потребительскую кооперацию из числа субъектов малого и среднего предпринимательства в агропромышленном комплексе и личных подсобных хозяйствах граждан</t>
  </si>
  <si>
    <t xml:space="preserve">«Развитие физической культуры и спорта 
муниципального района Сергиевский  на 2020-2023 годы»
</t>
  </si>
  <si>
    <t>1. Доля населения, систематически занимающихся физической культурой и спортом</t>
  </si>
  <si>
    <t>2. Количество проведенных мероприятий среди населения муниципального района Сергиевский</t>
  </si>
  <si>
    <t>3. Количество спортсменов, награжденных премией администрации муниципального района Сергиевский за спортивные достижения</t>
  </si>
  <si>
    <t>4. Количество публикаций в средствах массовой информации</t>
  </si>
  <si>
    <t>5. Количество призеров мероприятий областного, регионального, всероссийского и международного уровней</t>
  </si>
  <si>
    <t>Муниципальная программа "Развитие транспортного обслуживания населения и организаций в муниципальном районе Сергиевский Самарской области на 2021-2023 годы"</t>
  </si>
  <si>
    <t>Подпрограмма 1 "Обеспечение пассажирскими перевозками межпоселенческого характера в м.р. Сергиевский Самарской области на 2021-2023гг"</t>
  </si>
  <si>
    <t>1. Уровень соблюдения схем и утвержденных графиков движения по маршрутной сети межпоселенческих маршрутов</t>
  </si>
  <si>
    <t>1- да
0 - нет</t>
  </si>
  <si>
    <t xml:space="preserve">2. Количество утвержденных межпоселенчес-ких маршрутов движения общественного транспорта в границах муниципального района Сергиевский </t>
  </si>
  <si>
    <t>3. Количество перевезенных пассажиров общественным транспортом муниципального района Сергиевский</t>
  </si>
  <si>
    <t>тыс. чел</t>
  </si>
  <si>
    <t>4. Доля населения, проживающего в населённых пунктах, не имеющих регулярного автомобильного сообщения с административным центром</t>
  </si>
  <si>
    <t>Подпрограмма 2 "Развитие системы оказания автотранспортных услуг структурным подразделением администрации м.р. Сергиевский Самарской области и иным учреждениям, с целью эффективного использования автотранспортных средств на 2021-2023гг"</t>
  </si>
  <si>
    <t>5. Доля автомобилей, предоставленных точно по адресу и по времени, не превышающему 15 мин ожидания отделам, комитетам, управлениям администрации м.р. Сергиевский, другим учреждениям, финансируемым за счет средств местного бюджета</t>
  </si>
  <si>
    <t>6. Доля автомобилей, оснащенных спутниковой системой ГЛОНАСС</t>
  </si>
  <si>
    <t>7. Доля автомобилей, срок эксплуатации которых не превышает нормативный</t>
  </si>
  <si>
    <t>Финансирование программы ВСЕГО</t>
  </si>
  <si>
    <t xml:space="preserve">Муниципальная программа "Капитальный ремонт общего имущества в многоквартирных домах, расположенных на территории муниципального района Сергиевский Самарской области на 2014-2043 годы" </t>
  </si>
  <si>
    <t>1. Общая площадь муниципального жилого фонда в многоквартирных домах, за которую произведена оплата взносов на капитальный ремонт общего имущества в многоквартирных домах Региональному оператору</t>
  </si>
  <si>
    <t>кв.м.</t>
  </si>
  <si>
    <t xml:space="preserve">Муниципальная программа "Защита населения и территорий от чрезвычайных ситуаций природного и техногенного характера, обеспечение пожарной безопасности на территории в м.р. Сергиевский на 2021-2023 годы" </t>
  </si>
  <si>
    <t>1.Количество  погибших при чрезвычайных ситуациях природного и техногенного характера.</t>
  </si>
  <si>
    <t>2.Количество пострадавших при чрезвычайных ситуациях природного и техногенного характера</t>
  </si>
  <si>
    <t>3.Количество публикаций информационных материалов  по противопожарной  тематике, гражданской обороне, защите населения и территорий от чрезвычайных ситуаций, а также безопасности людей на водных  объектах;</t>
  </si>
  <si>
    <t>4. Проведено учений и тренировок по вопросам гражданской обороны и чрезвычайным ситуациям с органами местного самоуправления, а также организациями и предприятиями, осуществляющими свою деятельность на территории муниципального района Сергиевский</t>
  </si>
  <si>
    <t>5.Доля образовательных учреждений, обеспеченных работоспособной системой пожарной сигнализации, системами оповещения и управления эвакуацией людей при пожаре</t>
  </si>
  <si>
    <t>Муниципальная программа "Модернизация объектов коммунальной инфраструктуры в муниципальном районе Сергиевский Самарской области на 2023-2030 годы"</t>
  </si>
  <si>
    <t>1. Количество модернизируемых объектов коммунальной инфраструктуры</t>
  </si>
  <si>
    <t>объект</t>
  </si>
  <si>
    <t xml:space="preserve">2. Количество введенных в эксплуатацию объектов коммунальной инфраструктуры, после проведения строительства, реконструкции и  капитального ремонта </t>
  </si>
  <si>
    <t>3. Уровень отремонтированных инженерных сетей к общей протяженности инженерных сетей</t>
  </si>
  <si>
    <t>Муниципальная программа  "Повышение  безопасности дорожного движения в муниципальном районе Сергиевский Самарской области на 2021-2025 годы"</t>
  </si>
  <si>
    <t xml:space="preserve">1.Количество погибших в результате ДТП </t>
  </si>
  <si>
    <t>2. Количество пострадавших в результате ДТП</t>
  </si>
  <si>
    <t>3. Количество ДТП</t>
  </si>
  <si>
    <t>Проведение районных конкурсов, викторин, сборов, фестивалей по профилактике детского дорожного травматизма и обучению детей безопасному поведению на дорогах. Проведение акций «Внимание: дети!», «Вежливый пешеход: пешеход!», «Вежливый водитель», «Пристегни ремни», «Зебра» и т.п. (количество мероприятий)</t>
  </si>
  <si>
    <t xml:space="preserve">5. Обустройство наиболее опасных участков улично-дорожной сети дорожными знаками. </t>
  </si>
  <si>
    <t xml:space="preserve">6. Оборудование пешеходных переходов. </t>
  </si>
  <si>
    <t>Муниципальная программа "Развитие сферы культуры и туризма на территории муниципального района Сергиевский Самарской области" на 2020-2024 гг.</t>
  </si>
  <si>
    <t>1. Количество посещений музеев</t>
  </si>
  <si>
    <t>тыс.чел.</t>
  </si>
  <si>
    <t>2. Количество оформленных выставок и экспозиций музея</t>
  </si>
  <si>
    <t>3. Количество посещений общедоступных (публичных) библиотек</t>
  </si>
  <si>
    <t>4. Количество посещений культурно-массовых мероприятий клубов и домов культуры (на платной основе)</t>
  </si>
  <si>
    <t>5. Охват детей мероприятиями в рамках Программ летних чтений</t>
  </si>
  <si>
    <t>6. Охват населения выставочно-массовой работой с читательской аудиторией</t>
  </si>
  <si>
    <t>7. Количество участников клубных формирований</t>
  </si>
  <si>
    <t>8. Количество учащихся ДШИ</t>
  </si>
  <si>
    <t>9. Охват населения услугами автоклубов</t>
  </si>
  <si>
    <t>10.  количества зрителей на сеансах отечественных фильмов</t>
  </si>
  <si>
    <t>11. Количество экземпляров новых поступлений в библиотечные фонды общедоступных библиотек на 1 тыс. человек населения</t>
  </si>
  <si>
    <t>12. Количество библиотек по сети, подключенных к информационно-коммуникационной сети Интернет</t>
  </si>
  <si>
    <t>13. Доля детей, привлекаемых к участию в творческих мероприятиях, от общего количества детей, проживающих в районе</t>
  </si>
  <si>
    <t>14. Количество коллективов имеющих звание «народный»</t>
  </si>
  <si>
    <t>15. Количество национальных творческих коллективов принявших участие в областных национальных праздниках</t>
  </si>
  <si>
    <t>16. Количество коллективов, получивших поддержку в рамках программы</t>
  </si>
  <si>
    <t>17. Количество фестивалей и конкурсов, в которых приняли участие творческие коллективы района</t>
  </si>
  <si>
    <t>18. Число оказанных услуг в сфере туризма</t>
  </si>
  <si>
    <t>19. Доля объектов сферы культуры, находящихся в удовлетворительном состоянии</t>
  </si>
  <si>
    <t>20. Оценка удовлетворенности населения услугами в сфере культуры</t>
  </si>
  <si>
    <t>21. Количество учреждений, в которых проведены текущие ремонтные работы</t>
  </si>
  <si>
    <t>22. Количество учреждений, получившие материально-техническое оснащение</t>
  </si>
  <si>
    <t>23. Количество обучающих семинаров, круглых столов, областных фестивалей и конкурсов</t>
  </si>
  <si>
    <t>24. Количество конкурсов профессионального мастерства</t>
  </si>
  <si>
    <t xml:space="preserve">Муниципальная программа "Реализация молодежной политики, патриотическое, военное гражданское и духовно-нравственное воспитание детей, молодежи и населения муниципального района Сергиевский на 2020-2024 годы" </t>
  </si>
  <si>
    <t xml:space="preserve">1. Охват  населения мероприятиями по патриотическому и духовно-нравственному воспитанию населения </t>
  </si>
  <si>
    <t>2. Охват молодежи программными мероприятиями от общей численности молодежи района</t>
  </si>
  <si>
    <t>3. Количество проведенных мероприятий, посвященных военной истории Отечества и памятным датам</t>
  </si>
  <si>
    <t>4. Количество проектов, направленных на Военно- патриотическое и духовно нравственное воспитание молодежи</t>
  </si>
  <si>
    <t>5. Количество действующих на территории муниципального района Сергиевский молодежных организаций и объединений, патриотических, добровольческих, духовно- нравственных клубов, центров, организаций</t>
  </si>
  <si>
    <t>6. Количество соревнований различного уровня, в которых принимали участие военно-патриотические объединения</t>
  </si>
  <si>
    <t>7. Количество проведенных мероприятий с участием Совета ветеранов войны и труда по воспитанию подрастающего поколения</t>
  </si>
  <si>
    <t>8. Количество мероприятий различного уровня, в которых принимает участие молодежь</t>
  </si>
  <si>
    <t>9. Количество подростков вовлеченных в социально-экономическую деятельность</t>
  </si>
  <si>
    <t>Муниципальная программа "Управление муниципальными финансами и муниципальным долгом муниципального района Сергиевский Самарской области на 2021-2023гг"</t>
  </si>
  <si>
    <t>Общее финансирование программы</t>
  </si>
  <si>
    <t>Подпрограмма "Управление муниципальным  долгом муниципального района Сергиевский Самарской области"</t>
  </si>
  <si>
    <t>1. Отношение объема муниципального долга м.р. Сергиевский Самарской области к общему годовому объему доходов бюджета м.р. Сергиевский Самарской области без учета утвержденного объема безвозмездных поступлений не должно превышать</t>
  </si>
  <si>
    <t>2. Доля расходов на обслуживание муниципального долга м.р. Сергиевский Самарской области в общем объеме расходов, которые осуществляются за счет субвенций, предоставляемых из бюджетной системы РФ</t>
  </si>
  <si>
    <t>3. Отсутствие просроченной задолженности по долговым обязательствам м.р. Сергиевский Самарской области</t>
  </si>
  <si>
    <t>Финансирование подпрограммы</t>
  </si>
  <si>
    <r>
      <t>тыс. руб</t>
    </r>
    <r>
      <rPr>
        <sz val="10"/>
        <rFont val="Times New Roman"/>
        <family val="1"/>
        <charset val="204"/>
      </rPr>
      <t>.</t>
    </r>
  </si>
  <si>
    <t>Подпрограмма "Межбюджетные отношения муниципального района Сергиевский Самарской области"</t>
  </si>
  <si>
    <t>1. Среднее отношение дефицита местных бюджетов к доходам местных бюджетов</t>
  </si>
  <si>
    <t>2. Перечисление предусмотренных муниципальной программой межбюджетных трансфертов из бюджета м.р. Сергиевский местным бюджетам, в объеме, утвержденном решением Собрания представителей м.р. Сергиевский о бюджете м.р. Сергиевский на 2021г. И плановый период 2022-2023гг</t>
  </si>
  <si>
    <t xml:space="preserve">Подпрограмма "Организация планирования и исполнение консолидированного бюджета муниципального района Сергиевский" </t>
  </si>
  <si>
    <t>1. Внесение проекта метсного бюджета на очередной финансовый год и плановый период в Собрание представителей м.р. Сергиевский в установленный срок</t>
  </si>
  <si>
    <t>1 - да
0 - нет</t>
  </si>
  <si>
    <t>2. Процент исполнения плана бюджета по расходам м.р. Сергиевский Самарской области</t>
  </si>
  <si>
    <t>3. Отношение дефицита местного бюджета к общему годовому объему доходов местного бюджета без учета объема безвозмездных поступлений</t>
  </si>
  <si>
    <t>4. Доля муниципальных учреждений муниципального района Сергиевский Самарской области, переведенных на безналичное денежное обращение, к общему количеству муниципальных учреждений муниципального района Сергиевский Самарской области</t>
  </si>
  <si>
    <t>5. Доля контрольных мероприятий, по результатам которых приняты меры, направленные на устранение выявленных нарушений, в общем объеме контрольных мероприятий, требующих принятия таких мер</t>
  </si>
  <si>
    <t>6. Процент исполнения плана поступлений налоговых и неналоговых доходов в бюджет м.р. Сергиевский Самарской области</t>
  </si>
  <si>
    <t>Муниципальная программа "Содержание улично-дорожной сети муниципального района Сергиевский на 2023-2030 годы"</t>
  </si>
  <si>
    <t>1. Текущий ремонт асфальтобетонного и грунтощебеночного покрытия улично-дорожной сети</t>
  </si>
  <si>
    <t>2. Очистка дорожного полотна от снежногопокрова и наледи в зимнее время</t>
  </si>
  <si>
    <t>3. Поддержание в летний период в чистоте асфальтобетонного покрытия улично-дорожной сети</t>
  </si>
  <si>
    <t>4. Установка дорожных знаков</t>
  </si>
  <si>
    <t>5. Сокращение доли муниципальных дорог не отвечающим нормативным требованиям, к уровню прошлого года</t>
  </si>
  <si>
    <t>6. Достижение критерия благоустроенности</t>
  </si>
  <si>
    <t>7.Работы по озеленению</t>
  </si>
  <si>
    <t>тыс.м2</t>
  </si>
  <si>
    <t>Муниципальная программа "Обеспечение исполнения государственных полномочий органами местного самоуправления в сфере опеки и попечительства на территории муниципального района Сергиевский на 2019-2023 годы".</t>
  </si>
  <si>
    <t>1. Доля детей, оставшихся без попечения родителей, устроенных на семейные формы воcпитания, от общего количества детей, оставшихся без попечения родителей, проживающих в муниципальном районе Сергиевский</t>
  </si>
  <si>
    <t>2. Доля детей, оставшихся без попечения родителей, возвращенных родителям, переданных на воспитание в семьи граждан Российской Федерации, постоянно проживающих на территории Российской Федерации (на усыновление (удочерение) и под опеку (попечительство), в том числе по договору о приемной семье либо в случаях, предусмотренных законами Самарской области, по договору о патронатной семье (патронате, патронатном воспитании) от общего числа детей-сирот и детей, оставшихся без попечения родителей, выявленных и учтенных в текущем году органом опеки и попечительства муниципального района Сергиевский Самарской области</t>
  </si>
  <si>
    <t>3. Доля выполненных в установленные контрольные сроки поручений Главы муниципального района Сергиевский, его заместителей, Министерства социально-демографической и семейной политики Самарской области, в общем объеме поручений, для которых установлен срок выполнения</t>
  </si>
  <si>
    <t>4. Доля обращений граждан, рассмотренных в установленные сроки, от общего количества поступивших обращений</t>
  </si>
  <si>
    <t>5. Эффективность и качество проведения массовых мероприятий, приуроченных к государственным, профессиональным, памятным и иным праздничным датам с участием представителей власти</t>
  </si>
  <si>
    <t>Муниципальная программа "Профилактика инфекционных и паразитарных заболеваний в муниципальном районе Сергиевский Самарской области на 2022-2024 годы"</t>
  </si>
  <si>
    <t>1. Площадь, на которой проведены дератизационные обработки от грызунов</t>
  </si>
  <si>
    <t>2. Площадь объектов, на которой проведены дезинсекционные мероприятия</t>
  </si>
  <si>
    <t>3. Площадь, на которой проведены акарицидные обработки от клещей, всего, в том числе</t>
  </si>
  <si>
    <t>Муниципальная программа "Обеспечение беспрепятственного доступа инвалидов и маломобильных групп населения к объектам  социальной инфраструктуры и информации в муниципальной районе Сергиевский на 2021-2023 годы"</t>
  </si>
  <si>
    <t>1. Количество социально значимых объектов социальной инфраструктуры муниципальной собственности, оборудованных с целью обеспечения доступности для инвалидов и маломобильных граждан</t>
  </si>
  <si>
    <t>2. Количество публикаций в средствах массовой информации по вопросам создания для инвалидов и маломобильных граждан безбарьерной среды жизнедеятельности и условий, необходимых для успешной интеграции их в общество, от 
общего числа публикаций</t>
  </si>
  <si>
    <t>Муниципальная программа "Создание благоприятных условий в целях привлечения и закрепления медицинских работников для работы в подразделениях государственного бюджетного учреждения здравоохранения Самарской области «Сергиевская центральная районная больница» расположенных на территории муниципального района Сергиевский на 2019-2024 годы"</t>
  </si>
  <si>
    <t>1. Количество студентов, получивших ежемесячную  стипендию по заключенным целевым контрактам</t>
  </si>
  <si>
    <t>2. Количество врачей, трудоустроенных в ГБУЗ СО «Сергиевская ЦРБ», получивших стипендию</t>
  </si>
  <si>
    <t>3. Количество специалистов (врачей и фельдшеров ФАП), получивших материальную помощь в виде компенсации за наем жилых помещений</t>
  </si>
  <si>
    <t>4. Предоставление служебного жилья на основании договора найма служебного жилого помещения (для врачей и фельдшеров ФАП)</t>
  </si>
  <si>
    <t>5. Количество медицинских работников, получивших поощрения Главы муниципального района Сергиевский</t>
  </si>
  <si>
    <t>6. Количество публикаций в СМИ</t>
  </si>
  <si>
    <t>Муниципальная программа "Стимулирование развития жилищного строительства на территории м.р.Сергиевский Самарской области на 2021-2023 годы"</t>
  </si>
  <si>
    <t>1. Количество объектов социальной инфраструктуры, введенных в эксплуатацию</t>
  </si>
  <si>
    <t>2. Количество объектов инженерной инфраструктуры, завершенных проектированием</t>
  </si>
  <si>
    <t>3. Количество подготовленных и утвержденных документов в сфере градостроительной деятельности общественных территорий</t>
  </si>
  <si>
    <t>Муниципальная программа "Противодействие коррупции в муниципальном районе Сергиевский на 2021-2025 годы"</t>
  </si>
  <si>
    <t>1. Доля граждан, удовлетворенных деятельностью органов местного самоуправления м.р. Сергиевский</t>
  </si>
  <si>
    <t>% от количества опрошенных</t>
  </si>
  <si>
    <t>2. Доля служебных проверок, проведенных по выявленным фактам коррупционных проявлений органах местного самоуправления м.р. Сергиевский, в т.ч. на основании опубликованных в СМИ материалов журналистских расследований и авторских материалов</t>
  </si>
  <si>
    <t>3. Доля проведенных проверок достоверности представленных сведений о доходах муниципальных служащих, проводимых по распоряжению Главы м.р. Сергиевский</t>
  </si>
  <si>
    <t>4. Количество правовых актов и других документов антикоррупционной направленности, размещенных в сети Интернет и в СМИ</t>
  </si>
  <si>
    <t>5. Количество размещенных в СМИ антикоррупционных материалов.</t>
  </si>
  <si>
    <t>Программа НЕ ФИНАНСИРУЕТСЯ</t>
  </si>
  <si>
    <t>Муниципальная программа "Развитие торговли в муниципальном районе Сергиевский Самарской области на 2020-2023 годы"</t>
  </si>
  <si>
    <t xml:space="preserve">1. Рост оборота розничной торговли в муниципальном районе Сергиевский </t>
  </si>
  <si>
    <t xml:space="preserve">2. Достижение установленных нормативов минимальной обеспеченности населения муниципального района Сергиевский площадью стационарных торговых объектов
</t>
  </si>
  <si>
    <t xml:space="preserve">3. Достижение установленных нормативов минимальной обеспеченности населения торговыми павильонами и киосками по продаже продовольственных товаров и сельскохозяйственной продукции
</t>
  </si>
  <si>
    <t>4. Достижение установленных нормативов минимальной обеспеченности населения торговыми павильонами и киосками по продаже продукции общественного питания</t>
  </si>
  <si>
    <t>5. Количество стационарных торговых объектов розничной торговли муниципального района Сергиевский</t>
  </si>
  <si>
    <t>6. Количество нестационарных торговых объектов розничной торговли муниципального района Сергиевский</t>
  </si>
  <si>
    <t>7.  Торговая площадь стационарных торговых объектов муниципального района Сергиевский</t>
  </si>
  <si>
    <t>8. Количество публикаций и сообщений в средствах массовой информации, направленных на повышение потребительской грамотности</t>
  </si>
  <si>
    <t>Муниципальная программа «Комплексное развитие сельских территорий в муниципальном районе Сергиевский Самарской области на 2020-2025 годы»</t>
  </si>
  <si>
    <t>1. Объем ввода (приобретения) жилья для граждан, проживающих на сельских территориях</t>
  </si>
  <si>
    <t>2. Количество семей, проживающих на сельских территориях, улучшивших жилищные условия</t>
  </si>
  <si>
    <t>3. Объем ввода (приобретения) жилья, предоставляемого гражданам,  проживающим на сельских территориях, по договорам найма жилого помещения</t>
  </si>
  <si>
    <t>4. Количество реализованных общественно значимых проектов по благоустройству сельских территорий</t>
  </si>
  <si>
    <t>5. Количество площадок, расположенных на сельских территориях, обустроенных инженерной инфраструктурой и благоустроенных под компактную жилищную застройку</t>
  </si>
  <si>
    <t>6. Протяженность введенных в действие локальных газопроводов</t>
  </si>
  <si>
    <t>7. Протяженность введенных в действие локальных водопроводов</t>
  </si>
  <si>
    <t>8. Количество объектов капитального строительства социальной и инженерной инфраструктуры сельских агломераций и территорий, по которым за счет средств субсидии разработана проектно-сметная документация</t>
  </si>
  <si>
    <t>9. Количество реализованных проектов комплексного развития сельских территорий (сельских агломераций) в рамках ведомственной целевой программы "Современный облик сельских территорий"  государственной программы РФ "Комплексное развитие сельских территорий";</t>
  </si>
  <si>
    <t>10. Протяженность на сельских территориях вновь построенных и приведенных в соответствие с нормативными требованиями автомобильных дорог общего пользования, введенных (переданных) в эксплуатацию, при софинансировании работ по их строительству, реконструкции, капитальному ремонту и ремонту из федерального бюджета</t>
  </si>
  <si>
    <t>Внебюджетные источники</t>
  </si>
  <si>
    <t xml:space="preserve">Муниципальная программа «Укрепление общественного здоровья на территории муниципального района Сергиевский Самарской области
на 2021 - 2024 годы»
</t>
  </si>
  <si>
    <t>1. Смертность мужчин в возрасте 16-59 лет (на 100 тыс. населения)</t>
  </si>
  <si>
    <t>2. Смертность женщин в возрасте 16-54 лет (на 100 тыс. населения)</t>
  </si>
  <si>
    <t>3. обращаемость в медицинские организации по вопросам профилактики неинфекционных и инфекционных заболеваний и  здорового образа жизни (тысяч человек)</t>
  </si>
  <si>
    <t>4. снижение смертности населения старше трудоспособного возраста (на 1000 человек населения соответствующего возраста)</t>
  </si>
  <si>
    <t>5. доля населения, охваченного профилактическими мероприятиями, направленными на снижение распространенности неинфекционных и инфекционных заболеваний, от общей численности жителей  муниципального района Сергиевский</t>
  </si>
  <si>
    <t>6. доля населения, ведущего здоровый образ жизни, от общей численности жителей муниципального района Сергиевский</t>
  </si>
  <si>
    <t>7. количество муниципальных и общественных организаций, взаимодействующих в рамках деятельности муниципальной программы</t>
  </si>
  <si>
    <t>8. Изготовление и размещение баннеров по пропаганде здорового образа жизни, семейные ценности, отказ от вредных привычек</t>
  </si>
  <si>
    <t>Приложение № 3</t>
  </si>
  <si>
    <t>№ п/п/</t>
  </si>
  <si>
    <t>Приложение № 4</t>
  </si>
  <si>
    <t>Оценка значений целевых индикаторов, показателей и эффективность реализации муниципальной программы                                                                                                                              "Профилактика терроризма и экстремизма в муниципальном районе Сергиевский Самарской области на 2021-2023 годы"</t>
  </si>
  <si>
    <t>Приложение № 5</t>
  </si>
  <si>
    <t>Оценка значений целевых индикаторов, показателей и эффективность реализации муниципальной программы                                                                                                                                                                                              "Молодой семье-доступное жилье до 2023г."</t>
  </si>
  <si>
    <t>Приложение № 6</t>
  </si>
  <si>
    <t>Приложение № 7</t>
  </si>
  <si>
    <t>Приложение № 16</t>
  </si>
  <si>
    <t>Оценка значений целевых индикаторов, показателей и эффективность реализации муниципальной программы                                                                                                        "Обеспечение исполнения государственных полномочий органами местного самоуправления в сфере опеки и попечительства на территории муниципального района Сергиевский на 2019-2023 годы"</t>
  </si>
  <si>
    <t>Приложение № 8</t>
  </si>
  <si>
    <t>1</t>
  </si>
  <si>
    <t>Приложение № 9</t>
  </si>
  <si>
    <t>Оценка значений целевых индикаторов, показателей и эффективность реализации муниципальной программы                                                                                                                                                                    "Обеспечение реализации политики в сфере строительного комплекса и градостроительной деятельности муниципального района Сергиевский на 2021-2023 годы"</t>
  </si>
  <si>
    <t>Оценка значений целевых индикаторов, показателей и эффективность реализации муниципальной программы                                                                                                        "Развитие муниципальной службы в муниципальном районе Сергиевский на 2021-2023 годы"</t>
  </si>
  <si>
    <t>Приложение № 10</t>
  </si>
  <si>
    <t>Приложение № 14</t>
  </si>
  <si>
    <t>Оценка значений целевых индикаторов, показателей и эффективность реализации муниципальной программы                                                                                                        "Развитие физической культуры и спорта 
муниципального района Сергиевский  на 2020-2023 годы"</t>
  </si>
  <si>
    <t>Приложение № 11</t>
  </si>
  <si>
    <t>Приложение № 15</t>
  </si>
  <si>
    <t>Оценка значений целевых индикаторов, показателей и эффективность реализации муниципальной программы                                                                                                        "Развитие транспортного обслуживания населения и организаций в муниципальном районе Сергиевский Самарской области на 2021-2023 годы"</t>
  </si>
  <si>
    <t>Приложение № 12</t>
  </si>
  <si>
    <t>Оценка значений целевых индикаторов, показателей и эффективность реализации муниципальной программы                                                                                                        "Защита населения и территорий от чрезвычайных ситуаций природного и техногенного характера, обеспечение пожарной безопасности на территории в м.р. Сергиевский на 2021-2023 годы"</t>
  </si>
  <si>
    <t>Приложение № 13</t>
  </si>
  <si>
    <t>Оценка значений целевых индикаторов, показателей и эффективность реализации муниципальной программы                                                                                                        "Обеспечение беспрепятственного доступа инвалидов и маломобильных групп населения к объектам  социальной инфраструктуры и информации в муниципальной районе Сергиевский на 2021-2023 годы"</t>
  </si>
  <si>
    <t>Оценка значений целевых индикаторов, показателей и эффективность реализации муниципальной программы                                                                                                        "Стимулирование развития жилищного строительства на территории м.р.Сергиевский Самарской области на 2021-2023 годы"</t>
  </si>
  <si>
    <t>Приложение № 18</t>
  </si>
  <si>
    <t>Оценка значений целевых индикаторов, показателей и эффективность реализации муниципальной программы                                                                                                        "Развитие торговли в муниципальном районе Сергиевский Самарской области на 2020-2023 годы"</t>
  </si>
  <si>
    <t>Оценка значений целевых индикаторов, показателей и эффективность реализации муниципальной программы                                                                                                        "Совершенствование муниципального управления и повышение инвестиционной привлекательности  муниципального района Сергиевский на 2021-2023 годы"</t>
  </si>
  <si>
    <t>Муниципальной программы «Поддержка социально ориентированных некоммерческих организаций, объединений и общественных инициатив граждан муниципального района Сергиевский Самарской области на 2023-2027 годы»</t>
  </si>
  <si>
    <t>шт</t>
  </si>
  <si>
    <t>чел</t>
  </si>
  <si>
    <t>1. количество СОНКО, осуществляющие деятельность на территории муниципального района Сергиевский, получивших финансовую поддержку</t>
  </si>
  <si>
    <t>2. количество СОНКО, осуществляющие деятельность на территории муниципального района Сергиевский, получивших финансовую поддержку в рамках муниципальной программы для реализации социально значимых проектов</t>
  </si>
  <si>
    <t>3. Количество помещений, предоставленных СОНКО на условиях льготной (в том числе на безвозмездной) аренды</t>
  </si>
  <si>
    <t>4. Количество СОНКО  и ОО, находящихся на бухгалтерском сопровождении</t>
  </si>
  <si>
    <t>5. количество мероприятий и акций, проведенных СОНКО и ОО</t>
  </si>
  <si>
    <t>6. количество членов СОНКО и ОО, прошедших обучение</t>
  </si>
  <si>
    <t>7. Количество консультаций СОНКО и ОО по социальному проектированию</t>
  </si>
  <si>
    <t>8. Размещение информации, публикаций, телепередач о деятельности СОНКО и ОО в муниципальных и региональных СМИ и сети Интернет.</t>
  </si>
  <si>
    <t>9. количество реализованных проектов СОНКО и ОО</t>
  </si>
  <si>
    <t>Муниципальная программа "Комплексная программа профилактики правонарушений в муниципальном районе Сергиевский Самарской области на 2021-2025 годы"</t>
  </si>
  <si>
    <t>Муниципальная программа "Дети муниципального района Сергиевский на 2021-2025 годы"</t>
  </si>
  <si>
    <t xml:space="preserve">Муниципальная программа "Управление муниципальными финансами и муниципальным долгом муниципального района Сергиевский Самарской области на 2021-2023гг"
</t>
  </si>
  <si>
    <t xml:space="preserve">Муниципальная программа "Обеспечение беспрепятственного доступа инвалидов и маломобильных групп населения к объектам  социальной инфраструктуры и информации в муниципальной районе Сергиевский на 2021-2023 годы"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</si>
  <si>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Муниципальная программа «Укрепление общественного здоровья на территории муниципального района Сергиевский Самарской области
на 2021 - 2024 годы»</t>
  </si>
  <si>
    <t>1. Достижение установленных нормативов минимальной обеспеченности населения площадью торговых объектов в среднем в  малонаселенных и удаленных пунктах  муниципального района Сергиевский (в расчете на 1000 человек)</t>
  </si>
  <si>
    <t xml:space="preserve">2. Рост оборота розничной торговли в муниципальном районе Сергиевский </t>
  </si>
  <si>
    <t>3. Рост оборота розничной торговли на душу населения в год в муниципальном районе Сергиевский</t>
  </si>
  <si>
    <t xml:space="preserve">4. Достижение установленных нормативов минимальной обеспеченности населения муниципального района Сергиевский площадью стационарных торговых объектов
</t>
  </si>
  <si>
    <t xml:space="preserve">5. Достижение установленных нормативов минимальной обеспеченности населения торговыми павильонами и киосками по продаже продовольственных товаров и сельскохозяйственной продукции
</t>
  </si>
  <si>
    <t>6. Достижение установленных нормативов минимальной обеспеченности населения торговыми павильонами и киосками по продаже продукции общественного питания</t>
  </si>
  <si>
    <t>7. Количество стационарных торговых объектов розничной торговли муниципального района Сергиевский</t>
  </si>
  <si>
    <t>8. Количество нестационарных торговых объектов розничной торговли муниципального района Сергиевский</t>
  </si>
  <si>
    <t>9.  Торговая площадь стационарных торговых объектов муниципального района Сергиевский</t>
  </si>
  <si>
    <t>10. Количество публикаций и сообщений в средствах массовой информации, направленных на повышение потребительской грамотности</t>
  </si>
  <si>
    <t>Средства фонда</t>
  </si>
  <si>
    <t>Оценка значений целевых индикаторов, показателей и эффективность реализации муниципальной программы                                                                                                        "Управление муниципальными финансами и муниципальным долгом муниципального района Сергиевский Самарской области на 2021-2023 годы"</t>
  </si>
  <si>
    <t>Муниципальная программа "Управление муниципальными финансами и муниципальным долгом муниципального района Сергиевский Самарской области на 2021-2023 годы"</t>
  </si>
  <si>
    <t>Оценка значений целевых индикаторов, показателей и эффективность реализации муниципальной программы                                                                                                        "Обращение с отходами на территории м.р. Сергиевский на 2020-2023 годы"</t>
  </si>
  <si>
    <t>Муниципальная программа "Обращение с отходами на территории м.р. Сергиевский на 2020-2023 годы"</t>
  </si>
  <si>
    <t>Муниципальная программа "Экологическая программа территории муниципального района Сергиевский на 2020-2023 годы"</t>
  </si>
  <si>
    <t>Оценка значений целевых индикаторов, показателей и эффективность реализации муниципальной программы                                                                                                                                  "Экологическая программа территории муниципального района Сергиевский на 2020-2023 годы"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</si>
</sst>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#,##0.00000"/>
    <numFmt numFmtId="166" formatCode="0.0000000"/>
    <numFmt numFmtId="167" formatCode="0.00000"/>
    <numFmt numFmtId="168" formatCode="0.0000"/>
    <numFmt numFmtId="169" formatCode="#,##0.0"/>
    <numFmt numFmtId="170" formatCode="0.0000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sz val="7.5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40">
    <xf numFmtId="0" fontId="0" fillId="0" borderId="0" xfId="0"/>
    <xf numFmtId="0" fontId="2" fillId="0" borderId="0" xfId="1" applyFont="1" applyFill="1"/>
    <xf numFmtId="0" fontId="2" fillId="0" borderId="0" xfId="1" applyFont="1" applyFill="1" applyAlignment="1">
      <alignment vertic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1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164" fontId="2" fillId="0" borderId="0" xfId="1" applyNumberFormat="1" applyFont="1" applyFill="1" applyBorder="1"/>
    <xf numFmtId="0" fontId="2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>
      <alignment wrapText="1"/>
    </xf>
    <xf numFmtId="164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wrapText="1"/>
    </xf>
    <xf numFmtId="0" fontId="2" fillId="0" borderId="0" xfId="1" applyFont="1" applyFill="1" applyBorder="1" applyAlignment="1">
      <alignment horizontal="left" wrapText="1"/>
    </xf>
    <xf numFmtId="2" fontId="2" fillId="0" borderId="0" xfId="1" applyNumberFormat="1" applyFont="1" applyFill="1" applyBorder="1"/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Fill="1" applyBorder="1"/>
    <xf numFmtId="0" fontId="10" fillId="0" borderId="0" xfId="1" applyFont="1" applyFill="1" applyBorder="1"/>
    <xf numFmtId="0" fontId="9" fillId="0" borderId="0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wrapText="1"/>
    </xf>
    <xf numFmtId="0" fontId="2" fillId="0" borderId="9" xfId="1" applyFont="1" applyFill="1" applyBorder="1"/>
    <xf numFmtId="0" fontId="11" fillId="0" borderId="0" xfId="1" applyFont="1" applyFill="1"/>
    <xf numFmtId="0" fontId="3" fillId="0" borderId="0" xfId="1" applyFont="1" applyFill="1"/>
    <xf numFmtId="0" fontId="3" fillId="0" borderId="0" xfId="1" applyFont="1" applyFill="1" applyAlignment="1">
      <alignment horizontal="right"/>
    </xf>
    <xf numFmtId="0" fontId="3" fillId="0" borderId="1" xfId="1" applyFont="1" applyFill="1" applyBorder="1" applyAlignment="1">
      <alignment vertical="center" wrapText="1"/>
    </xf>
    <xf numFmtId="0" fontId="3" fillId="0" borderId="2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0" xfId="1"/>
    <xf numFmtId="0" fontId="6" fillId="0" borderId="0" xfId="1" applyFont="1" applyAlignment="1">
      <alignment horizontal="right"/>
    </xf>
    <xf numFmtId="0" fontId="6" fillId="0" borderId="0" xfId="1" applyFont="1"/>
    <xf numFmtId="49" fontId="4" fillId="0" borderId="0" xfId="1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left" vertical="top" wrapText="1"/>
    </xf>
    <xf numFmtId="2" fontId="2" fillId="0" borderId="0" xfId="1" applyNumberFormat="1" applyFont="1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center" vertical="center"/>
    </xf>
    <xf numFmtId="167" fontId="4" fillId="0" borderId="0" xfId="1" applyNumberFormat="1" applyFont="1" applyFill="1" applyBorder="1" applyAlignment="1">
      <alignment horizontal="center" vertical="center" wrapText="1"/>
    </xf>
    <xf numFmtId="167" fontId="2" fillId="0" borderId="0" xfId="1" applyNumberFormat="1" applyFont="1" applyFill="1" applyBorder="1" applyAlignment="1">
      <alignment horizontal="center" vertical="center" wrapText="1"/>
    </xf>
    <xf numFmtId="167" fontId="2" fillId="0" borderId="0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/>
    </xf>
    <xf numFmtId="2" fontId="3" fillId="0" borderId="1" xfId="1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2" fontId="3" fillId="0" borderId="1" xfId="1" applyNumberFormat="1" applyFont="1" applyFill="1" applyBorder="1" applyAlignment="1">
      <alignment vertical="center" wrapText="1"/>
    </xf>
    <xf numFmtId="2" fontId="12" fillId="0" borderId="1" xfId="1" applyNumberFormat="1" applyFont="1" applyFill="1" applyBorder="1" applyAlignment="1">
      <alignment vertical="center" wrapText="1"/>
    </xf>
    <xf numFmtId="0" fontId="3" fillId="0" borderId="1" xfId="1" applyFont="1" applyFill="1" applyBorder="1" applyAlignment="1">
      <alignment wrapText="1"/>
    </xf>
    <xf numFmtId="2" fontId="3" fillId="0" borderId="1" xfId="1" applyNumberFormat="1" applyFont="1" applyFill="1" applyBorder="1"/>
    <xf numFmtId="2" fontId="3" fillId="0" borderId="2" xfId="1" applyNumberFormat="1" applyFont="1" applyFill="1" applyBorder="1" applyAlignment="1">
      <alignment vertical="center"/>
    </xf>
    <xf numFmtId="0" fontId="2" fillId="0" borderId="2" xfId="1" applyFont="1" applyFill="1" applyBorder="1" applyAlignment="1">
      <alignment horizontal="left" vertical="top" wrapText="1"/>
    </xf>
    <xf numFmtId="0" fontId="2" fillId="0" borderId="2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left" vertical="top" wrapText="1"/>
    </xf>
    <xf numFmtId="165" fontId="4" fillId="0" borderId="2" xfId="1" applyNumberFormat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left" vertical="top" wrapText="1"/>
    </xf>
    <xf numFmtId="165" fontId="2" fillId="0" borderId="2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top"/>
    </xf>
    <xf numFmtId="1" fontId="2" fillId="0" borderId="2" xfId="1" applyNumberFormat="1" applyFont="1" applyFill="1" applyBorder="1" applyAlignment="1">
      <alignment horizontal="center" vertical="top"/>
    </xf>
    <xf numFmtId="164" fontId="2" fillId="0" borderId="2" xfId="1" applyNumberFormat="1" applyFont="1" applyFill="1" applyBorder="1" applyAlignment="1">
      <alignment horizontal="center" vertical="center"/>
    </xf>
    <xf numFmtId="2" fontId="4" fillId="0" borderId="2" xfId="1" applyNumberFormat="1" applyFont="1" applyFill="1" applyBorder="1" applyAlignment="1">
      <alignment horizontal="center" vertical="top"/>
    </xf>
    <xf numFmtId="0" fontId="2" fillId="0" borderId="7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vertical="center" wrapText="1"/>
    </xf>
    <xf numFmtId="1" fontId="2" fillId="0" borderId="2" xfId="1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left" vertical="top" wrapText="1"/>
    </xf>
    <xf numFmtId="165" fontId="4" fillId="0" borderId="2" xfId="1" applyNumberFormat="1" applyFont="1" applyFill="1" applyBorder="1" applyAlignment="1">
      <alignment horizontal="center" vertical="top"/>
    </xf>
    <xf numFmtId="164" fontId="2" fillId="0" borderId="2" xfId="1" applyNumberFormat="1" applyFont="1" applyFill="1" applyBorder="1" applyAlignment="1">
      <alignment horizontal="center" vertical="top"/>
    </xf>
    <xf numFmtId="167" fontId="4" fillId="0" borderId="2" xfId="1" applyNumberFormat="1" applyFont="1" applyFill="1" applyBorder="1" applyAlignment="1">
      <alignment horizontal="center" vertical="top"/>
    </xf>
    <xf numFmtId="167" fontId="2" fillId="0" borderId="2" xfId="1" applyNumberFormat="1" applyFont="1" applyFill="1" applyBorder="1" applyAlignment="1">
      <alignment horizontal="center" vertical="top"/>
    </xf>
    <xf numFmtId="0" fontId="2" fillId="0" borderId="6" xfId="1" applyFont="1" applyFill="1" applyBorder="1" applyAlignment="1">
      <alignment horizontal="left" vertical="center" wrapText="1"/>
    </xf>
    <xf numFmtId="2" fontId="2" fillId="0" borderId="2" xfId="1" applyNumberFormat="1" applyFont="1" applyFill="1" applyBorder="1" applyAlignment="1">
      <alignment horizontal="center" vertical="center"/>
    </xf>
    <xf numFmtId="167" fontId="4" fillId="0" borderId="6" xfId="1" applyNumberFormat="1" applyFont="1" applyFill="1" applyBorder="1" applyAlignment="1">
      <alignment horizontal="left" vertical="top" wrapText="1"/>
    </xf>
    <xf numFmtId="167" fontId="4" fillId="0" borderId="2" xfId="1" applyNumberFormat="1" applyFont="1" applyFill="1" applyBorder="1" applyAlignment="1">
      <alignment horizontal="center" vertical="center"/>
    </xf>
    <xf numFmtId="167" fontId="2" fillId="0" borderId="6" xfId="1" applyNumberFormat="1" applyFont="1" applyFill="1" applyBorder="1" applyAlignment="1">
      <alignment horizontal="left" vertical="top" wrapText="1"/>
    </xf>
    <xf numFmtId="167" fontId="2" fillId="0" borderId="2" xfId="1" applyNumberFormat="1" applyFont="1" applyFill="1" applyBorder="1" applyAlignment="1">
      <alignment horizontal="center" vertical="center"/>
    </xf>
    <xf numFmtId="167" fontId="2" fillId="0" borderId="2" xfId="1" applyNumberFormat="1" applyFont="1" applyFill="1" applyBorder="1" applyAlignment="1">
      <alignment horizontal="center" vertical="top" wrapText="1"/>
    </xf>
    <xf numFmtId="165" fontId="2" fillId="0" borderId="2" xfId="1" applyNumberFormat="1" applyFont="1" applyFill="1" applyBorder="1" applyAlignment="1">
      <alignment horizontal="center" vertical="top"/>
    </xf>
    <xf numFmtId="0" fontId="4" fillId="0" borderId="2" xfId="1" applyFont="1" applyFill="1" applyBorder="1" applyAlignment="1">
      <alignment horizontal="left" vertical="center" wrapText="1"/>
    </xf>
    <xf numFmtId="165" fontId="4" fillId="0" borderId="2" xfId="1" applyNumberFormat="1" applyFont="1" applyFill="1" applyBorder="1" applyAlignment="1">
      <alignment horizontal="center" vertical="center"/>
    </xf>
    <xf numFmtId="167" fontId="2" fillId="0" borderId="6" xfId="1" applyNumberFormat="1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center" vertical="top"/>
    </xf>
    <xf numFmtId="49" fontId="2" fillId="0" borderId="2" xfId="1" applyNumberFormat="1" applyFont="1" applyFill="1" applyBorder="1" applyAlignment="1">
      <alignment horizontal="left" vertical="top" wrapText="1"/>
    </xf>
    <xf numFmtId="167" fontId="2" fillId="0" borderId="2" xfId="1" applyNumberFormat="1" applyFont="1" applyFill="1" applyBorder="1" applyAlignment="1">
      <alignment horizontal="center" vertical="center" wrapText="1"/>
    </xf>
    <xf numFmtId="0" fontId="2" fillId="0" borderId="2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top"/>
    </xf>
    <xf numFmtId="0" fontId="2" fillId="0" borderId="1" xfId="1" applyFont="1" applyFill="1" applyBorder="1" applyAlignment="1">
      <alignment horizontal="left" vertical="top" wrapText="1"/>
    </xf>
    <xf numFmtId="2" fontId="2" fillId="0" borderId="2" xfId="1" applyNumberFormat="1" applyFont="1" applyFill="1" applyBorder="1" applyAlignment="1">
      <alignment horizontal="center" vertical="top"/>
    </xf>
    <xf numFmtId="0" fontId="4" fillId="0" borderId="2" xfId="1" applyFont="1" applyFill="1" applyBorder="1" applyAlignment="1">
      <alignment horizontal="left" wrapText="1"/>
    </xf>
    <xf numFmtId="167" fontId="4" fillId="0" borderId="2" xfId="1" applyNumberFormat="1" applyFont="1" applyFill="1" applyBorder="1" applyAlignment="1">
      <alignment horizontal="center"/>
    </xf>
    <xf numFmtId="0" fontId="2" fillId="0" borderId="2" xfId="1" applyFont="1" applyFill="1" applyBorder="1" applyAlignment="1">
      <alignment horizontal="left" wrapText="1"/>
    </xf>
    <xf numFmtId="0" fontId="2" fillId="0" borderId="2" xfId="1" applyFont="1" applyFill="1" applyBorder="1" applyAlignment="1">
      <alignment horizontal="center"/>
    </xf>
    <xf numFmtId="167" fontId="2" fillId="0" borderId="2" xfId="1" applyNumberFormat="1" applyFont="1" applyFill="1" applyBorder="1" applyAlignment="1">
      <alignment horizontal="center"/>
    </xf>
    <xf numFmtId="0" fontId="2" fillId="0" borderId="0" xfId="1" applyFont="1" applyFill="1" applyAlignment="1"/>
    <xf numFmtId="165" fontId="2" fillId="0" borderId="2" xfId="1" applyNumberFormat="1" applyFont="1" applyFill="1" applyBorder="1" applyAlignment="1">
      <alignment horizontal="center" wrapText="1"/>
    </xf>
    <xf numFmtId="167" fontId="4" fillId="0" borderId="2" xfId="1" applyNumberFormat="1" applyFont="1" applyFill="1" applyBorder="1" applyAlignment="1">
      <alignment horizontal="center" vertical="top" wrapText="1"/>
    </xf>
    <xf numFmtId="1" fontId="2" fillId="0" borderId="1" xfId="1" applyNumberFormat="1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 wrapText="1"/>
    </xf>
    <xf numFmtId="0" fontId="2" fillId="0" borderId="2" xfId="1" applyFont="1" applyFill="1" applyBorder="1"/>
    <xf numFmtId="1" fontId="2" fillId="0" borderId="3" xfId="1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justify" vertical="top"/>
    </xf>
    <xf numFmtId="0" fontId="2" fillId="0" borderId="2" xfId="1" applyFont="1" applyFill="1" applyBorder="1" applyAlignment="1">
      <alignment vertical="top" wrapText="1"/>
    </xf>
    <xf numFmtId="0" fontId="2" fillId="0" borderId="0" xfId="1" applyFont="1" applyFill="1" applyAlignment="1">
      <alignment horizontal="center" vertical="center"/>
    </xf>
    <xf numFmtId="0" fontId="2" fillId="0" borderId="3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justify" vertical="center"/>
    </xf>
    <xf numFmtId="167" fontId="2" fillId="0" borderId="1" xfId="1" applyNumberFormat="1" applyFont="1" applyFill="1" applyBorder="1" applyAlignment="1">
      <alignment horizontal="center" vertical="center"/>
    </xf>
    <xf numFmtId="2" fontId="2" fillId="0" borderId="6" xfId="1" applyNumberFormat="1" applyFont="1" applyFill="1" applyBorder="1" applyAlignment="1">
      <alignment horizontal="center" vertical="top"/>
    </xf>
    <xf numFmtId="164" fontId="2" fillId="0" borderId="4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justify" vertical="center"/>
    </xf>
    <xf numFmtId="0" fontId="2" fillId="0" borderId="1" xfId="1" applyFont="1" applyFill="1" applyBorder="1" applyAlignment="1">
      <alignment horizontal="center" vertical="center" wrapText="1"/>
    </xf>
    <xf numFmtId="2" fontId="2" fillId="0" borderId="1" xfId="1" applyNumberFormat="1" applyFont="1" applyFill="1" applyBorder="1" applyAlignment="1">
      <alignment horizontal="center" vertical="top"/>
    </xf>
    <xf numFmtId="164" fontId="2" fillId="0" borderId="1" xfId="1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justify" vertical="center"/>
    </xf>
    <xf numFmtId="164" fontId="2" fillId="0" borderId="2" xfId="1" applyNumberFormat="1" applyFont="1" applyFill="1" applyBorder="1" applyAlignment="1">
      <alignment horizontal="center" vertical="center" wrapText="1"/>
    </xf>
    <xf numFmtId="167" fontId="2" fillId="0" borderId="1" xfId="1" applyNumberFormat="1" applyFont="1" applyFill="1" applyBorder="1" applyAlignment="1">
      <alignment horizontal="center" vertical="center" wrapText="1"/>
    </xf>
    <xf numFmtId="165" fontId="2" fillId="0" borderId="6" xfId="1" applyNumberFormat="1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2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vertical="center"/>
    </xf>
    <xf numFmtId="0" fontId="2" fillId="0" borderId="2" xfId="1" applyFont="1" applyFill="1" applyBorder="1" applyAlignment="1">
      <alignment vertical="center"/>
    </xf>
    <xf numFmtId="0" fontId="2" fillId="0" borderId="1" xfId="1" applyFont="1" applyFill="1" applyBorder="1" applyAlignment="1">
      <alignment horizontal="center" vertical="top"/>
    </xf>
    <xf numFmtId="0" fontId="4" fillId="0" borderId="6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vertical="top"/>
    </xf>
    <xf numFmtId="0" fontId="4" fillId="0" borderId="2" xfId="1" applyFont="1" applyFill="1" applyBorder="1" applyAlignment="1">
      <alignment vertical="center" wrapText="1"/>
    </xf>
    <xf numFmtId="0" fontId="2" fillId="0" borderId="2" xfId="1" applyFont="1" applyFill="1" applyBorder="1" applyAlignment="1">
      <alignment horizontal="left" vertical="center"/>
    </xf>
    <xf numFmtId="165" fontId="2" fillId="0" borderId="2" xfId="1" applyNumberFormat="1" applyFont="1" applyFill="1" applyBorder="1" applyAlignment="1">
      <alignment horizontal="center" vertical="center"/>
    </xf>
    <xf numFmtId="2" fontId="2" fillId="0" borderId="2" xfId="1" applyNumberFormat="1" applyFont="1" applyFill="1" applyBorder="1" applyAlignment="1">
      <alignment horizontal="center" vertical="top" wrapText="1"/>
    </xf>
    <xf numFmtId="1" fontId="2" fillId="0" borderId="2" xfId="1" applyNumberFormat="1" applyFont="1" applyFill="1" applyBorder="1" applyAlignment="1">
      <alignment horizontal="center" vertical="center" wrapText="1"/>
    </xf>
    <xf numFmtId="1" fontId="2" fillId="0" borderId="2" xfId="1" applyNumberFormat="1" applyFont="1" applyFill="1" applyBorder="1" applyAlignment="1">
      <alignment horizontal="center" vertical="top" wrapText="1"/>
    </xf>
    <xf numFmtId="168" fontId="2" fillId="0" borderId="2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3" fontId="2" fillId="0" borderId="2" xfId="1" applyNumberFormat="1" applyFont="1" applyFill="1" applyBorder="1" applyAlignment="1">
      <alignment horizontal="center" vertical="center"/>
    </xf>
    <xf numFmtId="165" fontId="4" fillId="0" borderId="2" xfId="1" applyNumberFormat="1" applyFont="1" applyFill="1" applyBorder="1" applyAlignment="1">
      <alignment horizontal="center" vertical="top" wrapText="1"/>
    </xf>
    <xf numFmtId="0" fontId="2" fillId="0" borderId="6" xfId="1" applyFont="1" applyFill="1" applyBorder="1" applyAlignment="1">
      <alignment vertical="center"/>
    </xf>
    <xf numFmtId="0" fontId="2" fillId="0" borderId="7" xfId="1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center" vertical="top" wrapText="1"/>
    </xf>
    <xf numFmtId="164" fontId="2" fillId="0" borderId="2" xfId="1" applyNumberFormat="1" applyFont="1" applyFill="1" applyBorder="1" applyAlignment="1">
      <alignment horizontal="center" vertical="top" wrapText="1"/>
    </xf>
    <xf numFmtId="169" fontId="2" fillId="0" borderId="2" xfId="1" applyNumberFormat="1" applyFont="1" applyFill="1" applyBorder="1" applyAlignment="1">
      <alignment horizontal="center" vertical="center"/>
    </xf>
    <xf numFmtId="170" fontId="4" fillId="0" borderId="2" xfId="1" applyNumberFormat="1" applyFont="1" applyFill="1" applyBorder="1" applyAlignment="1">
      <alignment horizontal="center" vertical="center"/>
    </xf>
    <xf numFmtId="170" fontId="2" fillId="0" borderId="2" xfId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1" applyNumberFormat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vertical="center" wrapText="1"/>
    </xf>
    <xf numFmtId="0" fontId="2" fillId="0" borderId="2" xfId="1" applyFont="1" applyFill="1" applyBorder="1" applyAlignment="1">
      <alignment wrapText="1"/>
    </xf>
    <xf numFmtId="167" fontId="4" fillId="0" borderId="2" xfId="1" applyNumberFormat="1" applyFont="1" applyFill="1" applyBorder="1"/>
    <xf numFmtId="167" fontId="4" fillId="0" borderId="2" xfId="1" applyNumberFormat="1" applyFont="1" applyFill="1" applyBorder="1" applyAlignment="1">
      <alignment horizontal="right" vertical="center" wrapText="1"/>
    </xf>
    <xf numFmtId="167" fontId="2" fillId="0" borderId="2" xfId="1" applyNumberFormat="1" applyFont="1" applyFill="1" applyBorder="1" applyAlignment="1">
      <alignment horizontal="right" vertical="center" wrapText="1"/>
    </xf>
    <xf numFmtId="167" fontId="2" fillId="0" borderId="2" xfId="1" applyNumberFormat="1" applyFont="1" applyFill="1" applyBorder="1" applyAlignment="1">
      <alignment horizontal="right"/>
    </xf>
    <xf numFmtId="0" fontId="2" fillId="0" borderId="2" xfId="1" applyFont="1" applyFill="1" applyBorder="1" applyAlignment="1"/>
    <xf numFmtId="0" fontId="4" fillId="0" borderId="2" xfId="1" applyFont="1" applyFill="1" applyBorder="1" applyAlignment="1">
      <alignment wrapText="1"/>
    </xf>
    <xf numFmtId="165" fontId="4" fillId="0" borderId="2" xfId="1" applyNumberFormat="1" applyFont="1" applyFill="1" applyBorder="1"/>
    <xf numFmtId="168" fontId="4" fillId="0" borderId="2" xfId="1" applyNumberFormat="1" applyFont="1" applyFill="1" applyBorder="1"/>
    <xf numFmtId="165" fontId="2" fillId="0" borderId="2" xfId="1" applyNumberFormat="1" applyFont="1" applyFill="1" applyBorder="1"/>
    <xf numFmtId="168" fontId="2" fillId="0" borderId="2" xfId="1" applyNumberFormat="1" applyFont="1" applyFill="1" applyBorder="1"/>
    <xf numFmtId="0" fontId="7" fillId="0" borderId="0" xfId="1" applyFont="1" applyFill="1" applyBorder="1" applyAlignment="1">
      <alignment vertical="center" wrapText="1"/>
    </xf>
    <xf numFmtId="0" fontId="1" fillId="0" borderId="0" xfId="1" applyFill="1"/>
    <xf numFmtId="0" fontId="4" fillId="0" borderId="5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164" fontId="2" fillId="0" borderId="2" xfId="1" applyNumberFormat="1" applyFont="1" applyFill="1" applyBorder="1" applyAlignment="1">
      <alignment horizontal="center" vertical="center"/>
    </xf>
    <xf numFmtId="167" fontId="4" fillId="0" borderId="2" xfId="1" applyNumberFormat="1" applyFont="1" applyFill="1" applyBorder="1" applyAlignment="1">
      <alignment horizontal="left" vertical="top" wrapText="1"/>
    </xf>
    <xf numFmtId="167" fontId="2" fillId="0" borderId="2" xfId="1" applyNumberFormat="1" applyFont="1" applyFill="1" applyBorder="1" applyAlignment="1">
      <alignment horizontal="left" vertical="top" wrapText="1"/>
    </xf>
    <xf numFmtId="0" fontId="11" fillId="0" borderId="2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/>
    </xf>
    <xf numFmtId="164" fontId="2" fillId="0" borderId="5" xfId="1" applyNumberFormat="1" applyFont="1" applyFill="1" applyBorder="1" applyAlignment="1">
      <alignment horizontal="center" vertical="center"/>
    </xf>
    <xf numFmtId="164" fontId="2" fillId="0" borderId="4" xfId="1" applyNumberFormat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left" vertical="top" wrapText="1"/>
    </xf>
    <xf numFmtId="0" fontId="4" fillId="0" borderId="7" xfId="1" applyFont="1" applyFill="1" applyBorder="1" applyAlignment="1">
      <alignment horizontal="left" vertical="top" wrapText="1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164" fontId="2" fillId="0" borderId="2" xfId="1" applyNumberFormat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 wrapText="1"/>
    </xf>
    <xf numFmtId="164" fontId="2" fillId="0" borderId="5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top" wrapText="1"/>
    </xf>
    <xf numFmtId="0" fontId="2" fillId="0" borderId="7" xfId="1" applyFont="1" applyFill="1" applyBorder="1" applyAlignment="1">
      <alignment horizontal="center" vertical="top" wrapText="1"/>
    </xf>
    <xf numFmtId="0" fontId="2" fillId="0" borderId="3" xfId="1" applyFont="1" applyFill="1" applyBorder="1" applyAlignment="1">
      <alignment horizontal="center" vertical="top" wrapText="1"/>
    </xf>
    <xf numFmtId="49" fontId="4" fillId="0" borderId="1" xfId="1" applyNumberFormat="1" applyFont="1" applyFill="1" applyBorder="1" applyAlignment="1">
      <alignment horizontal="center" vertical="center"/>
    </xf>
    <xf numFmtId="49" fontId="4" fillId="0" borderId="5" xfId="1" applyNumberFormat="1" applyFont="1" applyFill="1" applyBorder="1" applyAlignment="1">
      <alignment horizontal="center" vertical="center"/>
    </xf>
    <xf numFmtId="49" fontId="4" fillId="0" borderId="4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top" wrapText="1"/>
    </xf>
    <xf numFmtId="0" fontId="6" fillId="0" borderId="2" xfId="1" applyFont="1" applyFill="1" applyBorder="1" applyAlignment="1">
      <alignment horizontal="center" vertical="center"/>
    </xf>
    <xf numFmtId="164" fontId="2" fillId="0" borderId="5" xfId="1" applyNumberFormat="1" applyFont="1" applyFill="1" applyBorder="1" applyAlignment="1">
      <alignment vertical="center"/>
    </xf>
    <xf numFmtId="164" fontId="2" fillId="0" borderId="4" xfId="1" applyNumberFormat="1" applyFont="1" applyFill="1" applyBorder="1" applyAlignment="1">
      <alignment vertical="center"/>
    </xf>
    <xf numFmtId="166" fontId="4" fillId="0" borderId="1" xfId="1" applyNumberFormat="1" applyFont="1" applyFill="1" applyBorder="1" applyAlignment="1">
      <alignment horizontal="center" vertical="center"/>
    </xf>
    <xf numFmtId="166" fontId="4" fillId="0" borderId="5" xfId="1" applyNumberFormat="1" applyFont="1" applyFill="1" applyBorder="1" applyAlignment="1">
      <alignment horizontal="center" vertical="center"/>
    </xf>
    <xf numFmtId="166" fontId="4" fillId="0" borderId="4" xfId="1" applyNumberFormat="1" applyFont="1" applyFill="1" applyBorder="1" applyAlignment="1">
      <alignment horizontal="center" vertical="center"/>
    </xf>
    <xf numFmtId="0" fontId="2" fillId="0" borderId="0" xfId="1" applyFont="1" applyFill="1" applyAlignment="1">
      <alignment horizontal="right"/>
    </xf>
    <xf numFmtId="0" fontId="3" fillId="0" borderId="0" xfId="1" applyFont="1" applyFill="1" applyAlignment="1">
      <alignment horizontal="center" vertical="center" wrapText="1"/>
    </xf>
    <xf numFmtId="0" fontId="4" fillId="0" borderId="1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0" fontId="11" fillId="0" borderId="2" xfId="1" applyFont="1" applyFill="1" applyBorder="1" applyAlignment="1">
      <alignment horizontal="center"/>
    </xf>
    <xf numFmtId="0" fontId="11" fillId="0" borderId="2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49" fontId="4" fillId="0" borderId="2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7"/>
  <sheetViews>
    <sheetView tabSelected="1" topLeftCell="A22" zoomScale="80" zoomScaleNormal="80" zoomScaleSheetLayoutView="96" workbookViewId="0">
      <selection activeCell="H38" sqref="H38"/>
    </sheetView>
  </sheetViews>
  <sheetFormatPr defaultRowHeight="12.75" x14ac:dyDescent="0.2"/>
  <cols>
    <col min="1" max="1" width="6.5703125" style="1" customWidth="1"/>
    <col min="2" max="2" width="26.7109375" style="1" customWidth="1"/>
    <col min="3" max="3" width="39.140625" style="1" customWidth="1"/>
    <col min="4" max="4" width="12" style="2" customWidth="1"/>
    <col min="5" max="5" width="17" style="1" customWidth="1"/>
    <col min="6" max="6" width="18.42578125" style="1" customWidth="1"/>
    <col min="7" max="7" width="14.28515625" style="1" customWidth="1"/>
    <col min="8" max="8" width="14.85546875" style="1" customWidth="1"/>
    <col min="9" max="9" width="38.5703125" style="23" customWidth="1"/>
    <col min="10" max="10" width="21.7109375" style="3" customWidth="1"/>
    <col min="11" max="13" width="9.140625" style="3"/>
    <col min="14" max="14" width="14.42578125" style="3" customWidth="1"/>
    <col min="15" max="17" width="9.140625" style="3"/>
    <col min="18" max="256" width="9.140625" style="1"/>
    <col min="257" max="257" width="6.5703125" style="1" customWidth="1"/>
    <col min="258" max="258" width="26.7109375" style="1" customWidth="1"/>
    <col min="259" max="259" width="39.140625" style="1" customWidth="1"/>
    <col min="260" max="260" width="12" style="1" customWidth="1"/>
    <col min="261" max="261" width="17" style="1" customWidth="1"/>
    <col min="262" max="262" width="18.42578125" style="1" customWidth="1"/>
    <col min="263" max="263" width="14.28515625" style="1" customWidth="1"/>
    <col min="264" max="264" width="14.85546875" style="1" customWidth="1"/>
    <col min="265" max="265" width="38.5703125" style="1" customWidth="1"/>
    <col min="266" max="266" width="21.7109375" style="1" customWidth="1"/>
    <col min="267" max="269" width="9.140625" style="1"/>
    <col min="270" max="270" width="14.42578125" style="1" customWidth="1"/>
    <col min="271" max="512" width="9.140625" style="1"/>
    <col min="513" max="513" width="6.5703125" style="1" customWidth="1"/>
    <col min="514" max="514" width="26.7109375" style="1" customWidth="1"/>
    <col min="515" max="515" width="39.140625" style="1" customWidth="1"/>
    <col min="516" max="516" width="12" style="1" customWidth="1"/>
    <col min="517" max="517" width="17" style="1" customWidth="1"/>
    <col min="518" max="518" width="18.42578125" style="1" customWidth="1"/>
    <col min="519" max="519" width="14.28515625" style="1" customWidth="1"/>
    <col min="520" max="520" width="14.85546875" style="1" customWidth="1"/>
    <col min="521" max="521" width="38.5703125" style="1" customWidth="1"/>
    <col min="522" max="522" width="21.7109375" style="1" customWidth="1"/>
    <col min="523" max="525" width="9.140625" style="1"/>
    <col min="526" max="526" width="14.42578125" style="1" customWidth="1"/>
    <col min="527" max="768" width="9.140625" style="1"/>
    <col min="769" max="769" width="6.5703125" style="1" customWidth="1"/>
    <col min="770" max="770" width="26.7109375" style="1" customWidth="1"/>
    <col min="771" max="771" width="39.140625" style="1" customWidth="1"/>
    <col min="772" max="772" width="12" style="1" customWidth="1"/>
    <col min="773" max="773" width="17" style="1" customWidth="1"/>
    <col min="774" max="774" width="18.42578125" style="1" customWidth="1"/>
    <col min="775" max="775" width="14.28515625" style="1" customWidth="1"/>
    <col min="776" max="776" width="14.85546875" style="1" customWidth="1"/>
    <col min="777" max="777" width="38.5703125" style="1" customWidth="1"/>
    <col min="778" max="778" width="21.7109375" style="1" customWidth="1"/>
    <col min="779" max="781" width="9.140625" style="1"/>
    <col min="782" max="782" width="14.42578125" style="1" customWidth="1"/>
    <col min="783" max="1024" width="9.140625" style="1"/>
    <col min="1025" max="1025" width="6.5703125" style="1" customWidth="1"/>
    <col min="1026" max="1026" width="26.7109375" style="1" customWidth="1"/>
    <col min="1027" max="1027" width="39.140625" style="1" customWidth="1"/>
    <col min="1028" max="1028" width="12" style="1" customWidth="1"/>
    <col min="1029" max="1029" width="17" style="1" customWidth="1"/>
    <col min="1030" max="1030" width="18.42578125" style="1" customWidth="1"/>
    <col min="1031" max="1031" width="14.28515625" style="1" customWidth="1"/>
    <col min="1032" max="1032" width="14.85546875" style="1" customWidth="1"/>
    <col min="1033" max="1033" width="38.5703125" style="1" customWidth="1"/>
    <col min="1034" max="1034" width="21.7109375" style="1" customWidth="1"/>
    <col min="1035" max="1037" width="9.140625" style="1"/>
    <col min="1038" max="1038" width="14.42578125" style="1" customWidth="1"/>
    <col min="1039" max="1280" width="9.140625" style="1"/>
    <col min="1281" max="1281" width="6.5703125" style="1" customWidth="1"/>
    <col min="1282" max="1282" width="26.7109375" style="1" customWidth="1"/>
    <col min="1283" max="1283" width="39.140625" style="1" customWidth="1"/>
    <col min="1284" max="1284" width="12" style="1" customWidth="1"/>
    <col min="1285" max="1285" width="17" style="1" customWidth="1"/>
    <col min="1286" max="1286" width="18.42578125" style="1" customWidth="1"/>
    <col min="1287" max="1287" width="14.28515625" style="1" customWidth="1"/>
    <col min="1288" max="1288" width="14.85546875" style="1" customWidth="1"/>
    <col min="1289" max="1289" width="38.5703125" style="1" customWidth="1"/>
    <col min="1290" max="1290" width="21.7109375" style="1" customWidth="1"/>
    <col min="1291" max="1293" width="9.140625" style="1"/>
    <col min="1294" max="1294" width="14.42578125" style="1" customWidth="1"/>
    <col min="1295" max="1536" width="9.140625" style="1"/>
    <col min="1537" max="1537" width="6.5703125" style="1" customWidth="1"/>
    <col min="1538" max="1538" width="26.7109375" style="1" customWidth="1"/>
    <col min="1539" max="1539" width="39.140625" style="1" customWidth="1"/>
    <col min="1540" max="1540" width="12" style="1" customWidth="1"/>
    <col min="1541" max="1541" width="17" style="1" customWidth="1"/>
    <col min="1542" max="1542" width="18.42578125" style="1" customWidth="1"/>
    <col min="1543" max="1543" width="14.28515625" style="1" customWidth="1"/>
    <col min="1544" max="1544" width="14.85546875" style="1" customWidth="1"/>
    <col min="1545" max="1545" width="38.5703125" style="1" customWidth="1"/>
    <col min="1546" max="1546" width="21.7109375" style="1" customWidth="1"/>
    <col min="1547" max="1549" width="9.140625" style="1"/>
    <col min="1550" max="1550" width="14.42578125" style="1" customWidth="1"/>
    <col min="1551" max="1792" width="9.140625" style="1"/>
    <col min="1793" max="1793" width="6.5703125" style="1" customWidth="1"/>
    <col min="1794" max="1794" width="26.7109375" style="1" customWidth="1"/>
    <col min="1795" max="1795" width="39.140625" style="1" customWidth="1"/>
    <col min="1796" max="1796" width="12" style="1" customWidth="1"/>
    <col min="1797" max="1797" width="17" style="1" customWidth="1"/>
    <col min="1798" max="1798" width="18.42578125" style="1" customWidth="1"/>
    <col min="1799" max="1799" width="14.28515625" style="1" customWidth="1"/>
    <col min="1800" max="1800" width="14.85546875" style="1" customWidth="1"/>
    <col min="1801" max="1801" width="38.5703125" style="1" customWidth="1"/>
    <col min="1802" max="1802" width="21.7109375" style="1" customWidth="1"/>
    <col min="1803" max="1805" width="9.140625" style="1"/>
    <col min="1806" max="1806" width="14.42578125" style="1" customWidth="1"/>
    <col min="1807" max="2048" width="9.140625" style="1"/>
    <col min="2049" max="2049" width="6.5703125" style="1" customWidth="1"/>
    <col min="2050" max="2050" width="26.7109375" style="1" customWidth="1"/>
    <col min="2051" max="2051" width="39.140625" style="1" customWidth="1"/>
    <col min="2052" max="2052" width="12" style="1" customWidth="1"/>
    <col min="2053" max="2053" width="17" style="1" customWidth="1"/>
    <col min="2054" max="2054" width="18.42578125" style="1" customWidth="1"/>
    <col min="2055" max="2055" width="14.28515625" style="1" customWidth="1"/>
    <col min="2056" max="2056" width="14.85546875" style="1" customWidth="1"/>
    <col min="2057" max="2057" width="38.5703125" style="1" customWidth="1"/>
    <col min="2058" max="2058" width="21.7109375" style="1" customWidth="1"/>
    <col min="2059" max="2061" width="9.140625" style="1"/>
    <col min="2062" max="2062" width="14.42578125" style="1" customWidth="1"/>
    <col min="2063" max="2304" width="9.140625" style="1"/>
    <col min="2305" max="2305" width="6.5703125" style="1" customWidth="1"/>
    <col min="2306" max="2306" width="26.7109375" style="1" customWidth="1"/>
    <col min="2307" max="2307" width="39.140625" style="1" customWidth="1"/>
    <col min="2308" max="2308" width="12" style="1" customWidth="1"/>
    <col min="2309" max="2309" width="17" style="1" customWidth="1"/>
    <col min="2310" max="2310" width="18.42578125" style="1" customWidth="1"/>
    <col min="2311" max="2311" width="14.28515625" style="1" customWidth="1"/>
    <col min="2312" max="2312" width="14.85546875" style="1" customWidth="1"/>
    <col min="2313" max="2313" width="38.5703125" style="1" customWidth="1"/>
    <col min="2314" max="2314" width="21.7109375" style="1" customWidth="1"/>
    <col min="2315" max="2317" width="9.140625" style="1"/>
    <col min="2318" max="2318" width="14.42578125" style="1" customWidth="1"/>
    <col min="2319" max="2560" width="9.140625" style="1"/>
    <col min="2561" max="2561" width="6.5703125" style="1" customWidth="1"/>
    <col min="2562" max="2562" width="26.7109375" style="1" customWidth="1"/>
    <col min="2563" max="2563" width="39.140625" style="1" customWidth="1"/>
    <col min="2564" max="2564" width="12" style="1" customWidth="1"/>
    <col min="2565" max="2565" width="17" style="1" customWidth="1"/>
    <col min="2566" max="2566" width="18.42578125" style="1" customWidth="1"/>
    <col min="2567" max="2567" width="14.28515625" style="1" customWidth="1"/>
    <col min="2568" max="2568" width="14.85546875" style="1" customWidth="1"/>
    <col min="2569" max="2569" width="38.5703125" style="1" customWidth="1"/>
    <col min="2570" max="2570" width="21.7109375" style="1" customWidth="1"/>
    <col min="2571" max="2573" width="9.140625" style="1"/>
    <col min="2574" max="2574" width="14.42578125" style="1" customWidth="1"/>
    <col min="2575" max="2816" width="9.140625" style="1"/>
    <col min="2817" max="2817" width="6.5703125" style="1" customWidth="1"/>
    <col min="2818" max="2818" width="26.7109375" style="1" customWidth="1"/>
    <col min="2819" max="2819" width="39.140625" style="1" customWidth="1"/>
    <col min="2820" max="2820" width="12" style="1" customWidth="1"/>
    <col min="2821" max="2821" width="17" style="1" customWidth="1"/>
    <col min="2822" max="2822" width="18.42578125" style="1" customWidth="1"/>
    <col min="2823" max="2823" width="14.28515625" style="1" customWidth="1"/>
    <col min="2824" max="2824" width="14.85546875" style="1" customWidth="1"/>
    <col min="2825" max="2825" width="38.5703125" style="1" customWidth="1"/>
    <col min="2826" max="2826" width="21.7109375" style="1" customWidth="1"/>
    <col min="2827" max="2829" width="9.140625" style="1"/>
    <col min="2830" max="2830" width="14.42578125" style="1" customWidth="1"/>
    <col min="2831" max="3072" width="9.140625" style="1"/>
    <col min="3073" max="3073" width="6.5703125" style="1" customWidth="1"/>
    <col min="3074" max="3074" width="26.7109375" style="1" customWidth="1"/>
    <col min="3075" max="3075" width="39.140625" style="1" customWidth="1"/>
    <col min="3076" max="3076" width="12" style="1" customWidth="1"/>
    <col min="3077" max="3077" width="17" style="1" customWidth="1"/>
    <col min="3078" max="3078" width="18.42578125" style="1" customWidth="1"/>
    <col min="3079" max="3079" width="14.28515625" style="1" customWidth="1"/>
    <col min="3080" max="3080" width="14.85546875" style="1" customWidth="1"/>
    <col min="3081" max="3081" width="38.5703125" style="1" customWidth="1"/>
    <col min="3082" max="3082" width="21.7109375" style="1" customWidth="1"/>
    <col min="3083" max="3085" width="9.140625" style="1"/>
    <col min="3086" max="3086" width="14.42578125" style="1" customWidth="1"/>
    <col min="3087" max="3328" width="9.140625" style="1"/>
    <col min="3329" max="3329" width="6.5703125" style="1" customWidth="1"/>
    <col min="3330" max="3330" width="26.7109375" style="1" customWidth="1"/>
    <col min="3331" max="3331" width="39.140625" style="1" customWidth="1"/>
    <col min="3332" max="3332" width="12" style="1" customWidth="1"/>
    <col min="3333" max="3333" width="17" style="1" customWidth="1"/>
    <col min="3334" max="3334" width="18.42578125" style="1" customWidth="1"/>
    <col min="3335" max="3335" width="14.28515625" style="1" customWidth="1"/>
    <col min="3336" max="3336" width="14.85546875" style="1" customWidth="1"/>
    <col min="3337" max="3337" width="38.5703125" style="1" customWidth="1"/>
    <col min="3338" max="3338" width="21.7109375" style="1" customWidth="1"/>
    <col min="3339" max="3341" width="9.140625" style="1"/>
    <col min="3342" max="3342" width="14.42578125" style="1" customWidth="1"/>
    <col min="3343" max="3584" width="9.140625" style="1"/>
    <col min="3585" max="3585" width="6.5703125" style="1" customWidth="1"/>
    <col min="3586" max="3586" width="26.7109375" style="1" customWidth="1"/>
    <col min="3587" max="3587" width="39.140625" style="1" customWidth="1"/>
    <col min="3588" max="3588" width="12" style="1" customWidth="1"/>
    <col min="3589" max="3589" width="17" style="1" customWidth="1"/>
    <col min="3590" max="3590" width="18.42578125" style="1" customWidth="1"/>
    <col min="3591" max="3591" width="14.28515625" style="1" customWidth="1"/>
    <col min="3592" max="3592" width="14.85546875" style="1" customWidth="1"/>
    <col min="3593" max="3593" width="38.5703125" style="1" customWidth="1"/>
    <col min="3594" max="3594" width="21.7109375" style="1" customWidth="1"/>
    <col min="3595" max="3597" width="9.140625" style="1"/>
    <col min="3598" max="3598" width="14.42578125" style="1" customWidth="1"/>
    <col min="3599" max="3840" width="9.140625" style="1"/>
    <col min="3841" max="3841" width="6.5703125" style="1" customWidth="1"/>
    <col min="3842" max="3842" width="26.7109375" style="1" customWidth="1"/>
    <col min="3843" max="3843" width="39.140625" style="1" customWidth="1"/>
    <col min="3844" max="3844" width="12" style="1" customWidth="1"/>
    <col min="3845" max="3845" width="17" style="1" customWidth="1"/>
    <col min="3846" max="3846" width="18.42578125" style="1" customWidth="1"/>
    <col min="3847" max="3847" width="14.28515625" style="1" customWidth="1"/>
    <col min="3848" max="3848" width="14.85546875" style="1" customWidth="1"/>
    <col min="3849" max="3849" width="38.5703125" style="1" customWidth="1"/>
    <col min="3850" max="3850" width="21.7109375" style="1" customWidth="1"/>
    <col min="3851" max="3853" width="9.140625" style="1"/>
    <col min="3854" max="3854" width="14.42578125" style="1" customWidth="1"/>
    <col min="3855" max="4096" width="9.140625" style="1"/>
    <col min="4097" max="4097" width="6.5703125" style="1" customWidth="1"/>
    <col min="4098" max="4098" width="26.7109375" style="1" customWidth="1"/>
    <col min="4099" max="4099" width="39.140625" style="1" customWidth="1"/>
    <col min="4100" max="4100" width="12" style="1" customWidth="1"/>
    <col min="4101" max="4101" width="17" style="1" customWidth="1"/>
    <col min="4102" max="4102" width="18.42578125" style="1" customWidth="1"/>
    <col min="4103" max="4103" width="14.28515625" style="1" customWidth="1"/>
    <col min="4104" max="4104" width="14.85546875" style="1" customWidth="1"/>
    <col min="4105" max="4105" width="38.5703125" style="1" customWidth="1"/>
    <col min="4106" max="4106" width="21.7109375" style="1" customWidth="1"/>
    <col min="4107" max="4109" width="9.140625" style="1"/>
    <col min="4110" max="4110" width="14.42578125" style="1" customWidth="1"/>
    <col min="4111" max="4352" width="9.140625" style="1"/>
    <col min="4353" max="4353" width="6.5703125" style="1" customWidth="1"/>
    <col min="4354" max="4354" width="26.7109375" style="1" customWidth="1"/>
    <col min="4355" max="4355" width="39.140625" style="1" customWidth="1"/>
    <col min="4356" max="4356" width="12" style="1" customWidth="1"/>
    <col min="4357" max="4357" width="17" style="1" customWidth="1"/>
    <col min="4358" max="4358" width="18.42578125" style="1" customWidth="1"/>
    <col min="4359" max="4359" width="14.28515625" style="1" customWidth="1"/>
    <col min="4360" max="4360" width="14.85546875" style="1" customWidth="1"/>
    <col min="4361" max="4361" width="38.5703125" style="1" customWidth="1"/>
    <col min="4362" max="4362" width="21.7109375" style="1" customWidth="1"/>
    <col min="4363" max="4365" width="9.140625" style="1"/>
    <col min="4366" max="4366" width="14.42578125" style="1" customWidth="1"/>
    <col min="4367" max="4608" width="9.140625" style="1"/>
    <col min="4609" max="4609" width="6.5703125" style="1" customWidth="1"/>
    <col min="4610" max="4610" width="26.7109375" style="1" customWidth="1"/>
    <col min="4611" max="4611" width="39.140625" style="1" customWidth="1"/>
    <col min="4612" max="4612" width="12" style="1" customWidth="1"/>
    <col min="4613" max="4613" width="17" style="1" customWidth="1"/>
    <col min="4614" max="4614" width="18.42578125" style="1" customWidth="1"/>
    <col min="4615" max="4615" width="14.28515625" style="1" customWidth="1"/>
    <col min="4616" max="4616" width="14.85546875" style="1" customWidth="1"/>
    <col min="4617" max="4617" width="38.5703125" style="1" customWidth="1"/>
    <col min="4618" max="4618" width="21.7109375" style="1" customWidth="1"/>
    <col min="4619" max="4621" width="9.140625" style="1"/>
    <col min="4622" max="4622" width="14.42578125" style="1" customWidth="1"/>
    <col min="4623" max="4864" width="9.140625" style="1"/>
    <col min="4865" max="4865" width="6.5703125" style="1" customWidth="1"/>
    <col min="4866" max="4866" width="26.7109375" style="1" customWidth="1"/>
    <col min="4867" max="4867" width="39.140625" style="1" customWidth="1"/>
    <col min="4868" max="4868" width="12" style="1" customWidth="1"/>
    <col min="4869" max="4869" width="17" style="1" customWidth="1"/>
    <col min="4870" max="4870" width="18.42578125" style="1" customWidth="1"/>
    <col min="4871" max="4871" width="14.28515625" style="1" customWidth="1"/>
    <col min="4872" max="4872" width="14.85546875" style="1" customWidth="1"/>
    <col min="4873" max="4873" width="38.5703125" style="1" customWidth="1"/>
    <col min="4874" max="4874" width="21.7109375" style="1" customWidth="1"/>
    <col min="4875" max="4877" width="9.140625" style="1"/>
    <col min="4878" max="4878" width="14.42578125" style="1" customWidth="1"/>
    <col min="4879" max="5120" width="9.140625" style="1"/>
    <col min="5121" max="5121" width="6.5703125" style="1" customWidth="1"/>
    <col min="5122" max="5122" width="26.7109375" style="1" customWidth="1"/>
    <col min="5123" max="5123" width="39.140625" style="1" customWidth="1"/>
    <col min="5124" max="5124" width="12" style="1" customWidth="1"/>
    <col min="5125" max="5125" width="17" style="1" customWidth="1"/>
    <col min="5126" max="5126" width="18.42578125" style="1" customWidth="1"/>
    <col min="5127" max="5127" width="14.28515625" style="1" customWidth="1"/>
    <col min="5128" max="5128" width="14.85546875" style="1" customWidth="1"/>
    <col min="5129" max="5129" width="38.5703125" style="1" customWidth="1"/>
    <col min="5130" max="5130" width="21.7109375" style="1" customWidth="1"/>
    <col min="5131" max="5133" width="9.140625" style="1"/>
    <col min="5134" max="5134" width="14.42578125" style="1" customWidth="1"/>
    <col min="5135" max="5376" width="9.140625" style="1"/>
    <col min="5377" max="5377" width="6.5703125" style="1" customWidth="1"/>
    <col min="5378" max="5378" width="26.7109375" style="1" customWidth="1"/>
    <col min="5379" max="5379" width="39.140625" style="1" customWidth="1"/>
    <col min="5380" max="5380" width="12" style="1" customWidth="1"/>
    <col min="5381" max="5381" width="17" style="1" customWidth="1"/>
    <col min="5382" max="5382" width="18.42578125" style="1" customWidth="1"/>
    <col min="5383" max="5383" width="14.28515625" style="1" customWidth="1"/>
    <col min="5384" max="5384" width="14.85546875" style="1" customWidth="1"/>
    <col min="5385" max="5385" width="38.5703125" style="1" customWidth="1"/>
    <col min="5386" max="5386" width="21.7109375" style="1" customWidth="1"/>
    <col min="5387" max="5389" width="9.140625" style="1"/>
    <col min="5390" max="5390" width="14.42578125" style="1" customWidth="1"/>
    <col min="5391" max="5632" width="9.140625" style="1"/>
    <col min="5633" max="5633" width="6.5703125" style="1" customWidth="1"/>
    <col min="5634" max="5634" width="26.7109375" style="1" customWidth="1"/>
    <col min="5635" max="5635" width="39.140625" style="1" customWidth="1"/>
    <col min="5636" max="5636" width="12" style="1" customWidth="1"/>
    <col min="5637" max="5637" width="17" style="1" customWidth="1"/>
    <col min="5638" max="5638" width="18.42578125" style="1" customWidth="1"/>
    <col min="5639" max="5639" width="14.28515625" style="1" customWidth="1"/>
    <col min="5640" max="5640" width="14.85546875" style="1" customWidth="1"/>
    <col min="5641" max="5641" width="38.5703125" style="1" customWidth="1"/>
    <col min="5642" max="5642" width="21.7109375" style="1" customWidth="1"/>
    <col min="5643" max="5645" width="9.140625" style="1"/>
    <col min="5646" max="5646" width="14.42578125" style="1" customWidth="1"/>
    <col min="5647" max="5888" width="9.140625" style="1"/>
    <col min="5889" max="5889" width="6.5703125" style="1" customWidth="1"/>
    <col min="5890" max="5890" width="26.7109375" style="1" customWidth="1"/>
    <col min="5891" max="5891" width="39.140625" style="1" customWidth="1"/>
    <col min="5892" max="5892" width="12" style="1" customWidth="1"/>
    <col min="5893" max="5893" width="17" style="1" customWidth="1"/>
    <col min="5894" max="5894" width="18.42578125" style="1" customWidth="1"/>
    <col min="5895" max="5895" width="14.28515625" style="1" customWidth="1"/>
    <col min="5896" max="5896" width="14.85546875" style="1" customWidth="1"/>
    <col min="5897" max="5897" width="38.5703125" style="1" customWidth="1"/>
    <col min="5898" max="5898" width="21.7109375" style="1" customWidth="1"/>
    <col min="5899" max="5901" width="9.140625" style="1"/>
    <col min="5902" max="5902" width="14.42578125" style="1" customWidth="1"/>
    <col min="5903" max="6144" width="9.140625" style="1"/>
    <col min="6145" max="6145" width="6.5703125" style="1" customWidth="1"/>
    <col min="6146" max="6146" width="26.7109375" style="1" customWidth="1"/>
    <col min="6147" max="6147" width="39.140625" style="1" customWidth="1"/>
    <col min="6148" max="6148" width="12" style="1" customWidth="1"/>
    <col min="6149" max="6149" width="17" style="1" customWidth="1"/>
    <col min="6150" max="6150" width="18.42578125" style="1" customWidth="1"/>
    <col min="6151" max="6151" width="14.28515625" style="1" customWidth="1"/>
    <col min="6152" max="6152" width="14.85546875" style="1" customWidth="1"/>
    <col min="6153" max="6153" width="38.5703125" style="1" customWidth="1"/>
    <col min="6154" max="6154" width="21.7109375" style="1" customWidth="1"/>
    <col min="6155" max="6157" width="9.140625" style="1"/>
    <col min="6158" max="6158" width="14.42578125" style="1" customWidth="1"/>
    <col min="6159" max="6400" width="9.140625" style="1"/>
    <col min="6401" max="6401" width="6.5703125" style="1" customWidth="1"/>
    <col min="6402" max="6402" width="26.7109375" style="1" customWidth="1"/>
    <col min="6403" max="6403" width="39.140625" style="1" customWidth="1"/>
    <col min="6404" max="6404" width="12" style="1" customWidth="1"/>
    <col min="6405" max="6405" width="17" style="1" customWidth="1"/>
    <col min="6406" max="6406" width="18.42578125" style="1" customWidth="1"/>
    <col min="6407" max="6407" width="14.28515625" style="1" customWidth="1"/>
    <col min="6408" max="6408" width="14.85546875" style="1" customWidth="1"/>
    <col min="6409" max="6409" width="38.5703125" style="1" customWidth="1"/>
    <col min="6410" max="6410" width="21.7109375" style="1" customWidth="1"/>
    <col min="6411" max="6413" width="9.140625" style="1"/>
    <col min="6414" max="6414" width="14.42578125" style="1" customWidth="1"/>
    <col min="6415" max="6656" width="9.140625" style="1"/>
    <col min="6657" max="6657" width="6.5703125" style="1" customWidth="1"/>
    <col min="6658" max="6658" width="26.7109375" style="1" customWidth="1"/>
    <col min="6659" max="6659" width="39.140625" style="1" customWidth="1"/>
    <col min="6660" max="6660" width="12" style="1" customWidth="1"/>
    <col min="6661" max="6661" width="17" style="1" customWidth="1"/>
    <col min="6662" max="6662" width="18.42578125" style="1" customWidth="1"/>
    <col min="6663" max="6663" width="14.28515625" style="1" customWidth="1"/>
    <col min="6664" max="6664" width="14.85546875" style="1" customWidth="1"/>
    <col min="6665" max="6665" width="38.5703125" style="1" customWidth="1"/>
    <col min="6666" max="6666" width="21.7109375" style="1" customWidth="1"/>
    <col min="6667" max="6669" width="9.140625" style="1"/>
    <col min="6670" max="6670" width="14.42578125" style="1" customWidth="1"/>
    <col min="6671" max="6912" width="9.140625" style="1"/>
    <col min="6913" max="6913" width="6.5703125" style="1" customWidth="1"/>
    <col min="6914" max="6914" width="26.7109375" style="1" customWidth="1"/>
    <col min="6915" max="6915" width="39.140625" style="1" customWidth="1"/>
    <col min="6916" max="6916" width="12" style="1" customWidth="1"/>
    <col min="6917" max="6917" width="17" style="1" customWidth="1"/>
    <col min="6918" max="6918" width="18.42578125" style="1" customWidth="1"/>
    <col min="6919" max="6919" width="14.28515625" style="1" customWidth="1"/>
    <col min="6920" max="6920" width="14.85546875" style="1" customWidth="1"/>
    <col min="6921" max="6921" width="38.5703125" style="1" customWidth="1"/>
    <col min="6922" max="6922" width="21.7109375" style="1" customWidth="1"/>
    <col min="6923" max="6925" width="9.140625" style="1"/>
    <col min="6926" max="6926" width="14.42578125" style="1" customWidth="1"/>
    <col min="6927" max="7168" width="9.140625" style="1"/>
    <col min="7169" max="7169" width="6.5703125" style="1" customWidth="1"/>
    <col min="7170" max="7170" width="26.7109375" style="1" customWidth="1"/>
    <col min="7171" max="7171" width="39.140625" style="1" customWidth="1"/>
    <col min="7172" max="7172" width="12" style="1" customWidth="1"/>
    <col min="7173" max="7173" width="17" style="1" customWidth="1"/>
    <col min="7174" max="7174" width="18.42578125" style="1" customWidth="1"/>
    <col min="7175" max="7175" width="14.28515625" style="1" customWidth="1"/>
    <col min="7176" max="7176" width="14.85546875" style="1" customWidth="1"/>
    <col min="7177" max="7177" width="38.5703125" style="1" customWidth="1"/>
    <col min="7178" max="7178" width="21.7109375" style="1" customWidth="1"/>
    <col min="7179" max="7181" width="9.140625" style="1"/>
    <col min="7182" max="7182" width="14.42578125" style="1" customWidth="1"/>
    <col min="7183" max="7424" width="9.140625" style="1"/>
    <col min="7425" max="7425" width="6.5703125" style="1" customWidth="1"/>
    <col min="7426" max="7426" width="26.7109375" style="1" customWidth="1"/>
    <col min="7427" max="7427" width="39.140625" style="1" customWidth="1"/>
    <col min="7428" max="7428" width="12" style="1" customWidth="1"/>
    <col min="7429" max="7429" width="17" style="1" customWidth="1"/>
    <col min="7430" max="7430" width="18.42578125" style="1" customWidth="1"/>
    <col min="7431" max="7431" width="14.28515625" style="1" customWidth="1"/>
    <col min="7432" max="7432" width="14.85546875" style="1" customWidth="1"/>
    <col min="7433" max="7433" width="38.5703125" style="1" customWidth="1"/>
    <col min="7434" max="7434" width="21.7109375" style="1" customWidth="1"/>
    <col min="7435" max="7437" width="9.140625" style="1"/>
    <col min="7438" max="7438" width="14.42578125" style="1" customWidth="1"/>
    <col min="7439" max="7680" width="9.140625" style="1"/>
    <col min="7681" max="7681" width="6.5703125" style="1" customWidth="1"/>
    <col min="7682" max="7682" width="26.7109375" style="1" customWidth="1"/>
    <col min="7683" max="7683" width="39.140625" style="1" customWidth="1"/>
    <col min="7684" max="7684" width="12" style="1" customWidth="1"/>
    <col min="7685" max="7685" width="17" style="1" customWidth="1"/>
    <col min="7686" max="7686" width="18.42578125" style="1" customWidth="1"/>
    <col min="7687" max="7687" width="14.28515625" style="1" customWidth="1"/>
    <col min="7688" max="7688" width="14.85546875" style="1" customWidth="1"/>
    <col min="7689" max="7689" width="38.5703125" style="1" customWidth="1"/>
    <col min="7690" max="7690" width="21.7109375" style="1" customWidth="1"/>
    <col min="7691" max="7693" width="9.140625" style="1"/>
    <col min="7694" max="7694" width="14.42578125" style="1" customWidth="1"/>
    <col min="7695" max="7936" width="9.140625" style="1"/>
    <col min="7937" max="7937" width="6.5703125" style="1" customWidth="1"/>
    <col min="7938" max="7938" width="26.7109375" style="1" customWidth="1"/>
    <col min="7939" max="7939" width="39.140625" style="1" customWidth="1"/>
    <col min="7940" max="7940" width="12" style="1" customWidth="1"/>
    <col min="7941" max="7941" width="17" style="1" customWidth="1"/>
    <col min="7942" max="7942" width="18.42578125" style="1" customWidth="1"/>
    <col min="7943" max="7943" width="14.28515625" style="1" customWidth="1"/>
    <col min="7944" max="7944" width="14.85546875" style="1" customWidth="1"/>
    <col min="7945" max="7945" width="38.5703125" style="1" customWidth="1"/>
    <col min="7946" max="7946" width="21.7109375" style="1" customWidth="1"/>
    <col min="7947" max="7949" width="9.140625" style="1"/>
    <col min="7950" max="7950" width="14.42578125" style="1" customWidth="1"/>
    <col min="7951" max="8192" width="9.140625" style="1"/>
    <col min="8193" max="8193" width="6.5703125" style="1" customWidth="1"/>
    <col min="8194" max="8194" width="26.7109375" style="1" customWidth="1"/>
    <col min="8195" max="8195" width="39.140625" style="1" customWidth="1"/>
    <col min="8196" max="8196" width="12" style="1" customWidth="1"/>
    <col min="8197" max="8197" width="17" style="1" customWidth="1"/>
    <col min="8198" max="8198" width="18.42578125" style="1" customWidth="1"/>
    <col min="8199" max="8199" width="14.28515625" style="1" customWidth="1"/>
    <col min="8200" max="8200" width="14.85546875" style="1" customWidth="1"/>
    <col min="8201" max="8201" width="38.5703125" style="1" customWidth="1"/>
    <col min="8202" max="8202" width="21.7109375" style="1" customWidth="1"/>
    <col min="8203" max="8205" width="9.140625" style="1"/>
    <col min="8206" max="8206" width="14.42578125" style="1" customWidth="1"/>
    <col min="8207" max="8448" width="9.140625" style="1"/>
    <col min="8449" max="8449" width="6.5703125" style="1" customWidth="1"/>
    <col min="8450" max="8450" width="26.7109375" style="1" customWidth="1"/>
    <col min="8451" max="8451" width="39.140625" style="1" customWidth="1"/>
    <col min="8452" max="8452" width="12" style="1" customWidth="1"/>
    <col min="8453" max="8453" width="17" style="1" customWidth="1"/>
    <col min="8454" max="8454" width="18.42578125" style="1" customWidth="1"/>
    <col min="8455" max="8455" width="14.28515625" style="1" customWidth="1"/>
    <col min="8456" max="8456" width="14.85546875" style="1" customWidth="1"/>
    <col min="8457" max="8457" width="38.5703125" style="1" customWidth="1"/>
    <col min="8458" max="8458" width="21.7109375" style="1" customWidth="1"/>
    <col min="8459" max="8461" width="9.140625" style="1"/>
    <col min="8462" max="8462" width="14.42578125" style="1" customWidth="1"/>
    <col min="8463" max="8704" width="9.140625" style="1"/>
    <col min="8705" max="8705" width="6.5703125" style="1" customWidth="1"/>
    <col min="8706" max="8706" width="26.7109375" style="1" customWidth="1"/>
    <col min="8707" max="8707" width="39.140625" style="1" customWidth="1"/>
    <col min="8708" max="8708" width="12" style="1" customWidth="1"/>
    <col min="8709" max="8709" width="17" style="1" customWidth="1"/>
    <col min="8710" max="8710" width="18.42578125" style="1" customWidth="1"/>
    <col min="8711" max="8711" width="14.28515625" style="1" customWidth="1"/>
    <col min="8712" max="8712" width="14.85546875" style="1" customWidth="1"/>
    <col min="8713" max="8713" width="38.5703125" style="1" customWidth="1"/>
    <col min="8714" max="8714" width="21.7109375" style="1" customWidth="1"/>
    <col min="8715" max="8717" width="9.140625" style="1"/>
    <col min="8718" max="8718" width="14.42578125" style="1" customWidth="1"/>
    <col min="8719" max="8960" width="9.140625" style="1"/>
    <col min="8961" max="8961" width="6.5703125" style="1" customWidth="1"/>
    <col min="8962" max="8962" width="26.7109375" style="1" customWidth="1"/>
    <col min="8963" max="8963" width="39.140625" style="1" customWidth="1"/>
    <col min="8964" max="8964" width="12" style="1" customWidth="1"/>
    <col min="8965" max="8965" width="17" style="1" customWidth="1"/>
    <col min="8966" max="8966" width="18.42578125" style="1" customWidth="1"/>
    <col min="8967" max="8967" width="14.28515625" style="1" customWidth="1"/>
    <col min="8968" max="8968" width="14.85546875" style="1" customWidth="1"/>
    <col min="8969" max="8969" width="38.5703125" style="1" customWidth="1"/>
    <col min="8970" max="8970" width="21.7109375" style="1" customWidth="1"/>
    <col min="8971" max="8973" width="9.140625" style="1"/>
    <col min="8974" max="8974" width="14.42578125" style="1" customWidth="1"/>
    <col min="8975" max="9216" width="9.140625" style="1"/>
    <col min="9217" max="9217" width="6.5703125" style="1" customWidth="1"/>
    <col min="9218" max="9218" width="26.7109375" style="1" customWidth="1"/>
    <col min="9219" max="9219" width="39.140625" style="1" customWidth="1"/>
    <col min="9220" max="9220" width="12" style="1" customWidth="1"/>
    <col min="9221" max="9221" width="17" style="1" customWidth="1"/>
    <col min="9222" max="9222" width="18.42578125" style="1" customWidth="1"/>
    <col min="9223" max="9223" width="14.28515625" style="1" customWidth="1"/>
    <col min="9224" max="9224" width="14.85546875" style="1" customWidth="1"/>
    <col min="9225" max="9225" width="38.5703125" style="1" customWidth="1"/>
    <col min="9226" max="9226" width="21.7109375" style="1" customWidth="1"/>
    <col min="9227" max="9229" width="9.140625" style="1"/>
    <col min="9230" max="9230" width="14.42578125" style="1" customWidth="1"/>
    <col min="9231" max="9472" width="9.140625" style="1"/>
    <col min="9473" max="9473" width="6.5703125" style="1" customWidth="1"/>
    <col min="9474" max="9474" width="26.7109375" style="1" customWidth="1"/>
    <col min="9475" max="9475" width="39.140625" style="1" customWidth="1"/>
    <col min="9476" max="9476" width="12" style="1" customWidth="1"/>
    <col min="9477" max="9477" width="17" style="1" customWidth="1"/>
    <col min="9478" max="9478" width="18.42578125" style="1" customWidth="1"/>
    <col min="9479" max="9479" width="14.28515625" style="1" customWidth="1"/>
    <col min="9480" max="9480" width="14.85546875" style="1" customWidth="1"/>
    <col min="9481" max="9481" width="38.5703125" style="1" customWidth="1"/>
    <col min="9482" max="9482" width="21.7109375" style="1" customWidth="1"/>
    <col min="9483" max="9485" width="9.140625" style="1"/>
    <col min="9486" max="9486" width="14.42578125" style="1" customWidth="1"/>
    <col min="9487" max="9728" width="9.140625" style="1"/>
    <col min="9729" max="9729" width="6.5703125" style="1" customWidth="1"/>
    <col min="9730" max="9730" width="26.7109375" style="1" customWidth="1"/>
    <col min="9731" max="9731" width="39.140625" style="1" customWidth="1"/>
    <col min="9732" max="9732" width="12" style="1" customWidth="1"/>
    <col min="9733" max="9733" width="17" style="1" customWidth="1"/>
    <col min="9734" max="9734" width="18.42578125" style="1" customWidth="1"/>
    <col min="9735" max="9735" width="14.28515625" style="1" customWidth="1"/>
    <col min="9736" max="9736" width="14.85546875" style="1" customWidth="1"/>
    <col min="9737" max="9737" width="38.5703125" style="1" customWidth="1"/>
    <col min="9738" max="9738" width="21.7109375" style="1" customWidth="1"/>
    <col min="9739" max="9741" width="9.140625" style="1"/>
    <col min="9742" max="9742" width="14.42578125" style="1" customWidth="1"/>
    <col min="9743" max="9984" width="9.140625" style="1"/>
    <col min="9985" max="9985" width="6.5703125" style="1" customWidth="1"/>
    <col min="9986" max="9986" width="26.7109375" style="1" customWidth="1"/>
    <col min="9987" max="9987" width="39.140625" style="1" customWidth="1"/>
    <col min="9988" max="9988" width="12" style="1" customWidth="1"/>
    <col min="9989" max="9989" width="17" style="1" customWidth="1"/>
    <col min="9990" max="9990" width="18.42578125" style="1" customWidth="1"/>
    <col min="9991" max="9991" width="14.28515625" style="1" customWidth="1"/>
    <col min="9992" max="9992" width="14.85546875" style="1" customWidth="1"/>
    <col min="9993" max="9993" width="38.5703125" style="1" customWidth="1"/>
    <col min="9994" max="9994" width="21.7109375" style="1" customWidth="1"/>
    <col min="9995" max="9997" width="9.140625" style="1"/>
    <col min="9998" max="9998" width="14.42578125" style="1" customWidth="1"/>
    <col min="9999" max="10240" width="9.140625" style="1"/>
    <col min="10241" max="10241" width="6.5703125" style="1" customWidth="1"/>
    <col min="10242" max="10242" width="26.7109375" style="1" customWidth="1"/>
    <col min="10243" max="10243" width="39.140625" style="1" customWidth="1"/>
    <col min="10244" max="10244" width="12" style="1" customWidth="1"/>
    <col min="10245" max="10245" width="17" style="1" customWidth="1"/>
    <col min="10246" max="10246" width="18.42578125" style="1" customWidth="1"/>
    <col min="10247" max="10247" width="14.28515625" style="1" customWidth="1"/>
    <col min="10248" max="10248" width="14.85546875" style="1" customWidth="1"/>
    <col min="10249" max="10249" width="38.5703125" style="1" customWidth="1"/>
    <col min="10250" max="10250" width="21.7109375" style="1" customWidth="1"/>
    <col min="10251" max="10253" width="9.140625" style="1"/>
    <col min="10254" max="10254" width="14.42578125" style="1" customWidth="1"/>
    <col min="10255" max="10496" width="9.140625" style="1"/>
    <col min="10497" max="10497" width="6.5703125" style="1" customWidth="1"/>
    <col min="10498" max="10498" width="26.7109375" style="1" customWidth="1"/>
    <col min="10499" max="10499" width="39.140625" style="1" customWidth="1"/>
    <col min="10500" max="10500" width="12" style="1" customWidth="1"/>
    <col min="10501" max="10501" width="17" style="1" customWidth="1"/>
    <col min="10502" max="10502" width="18.42578125" style="1" customWidth="1"/>
    <col min="10503" max="10503" width="14.28515625" style="1" customWidth="1"/>
    <col min="10504" max="10504" width="14.85546875" style="1" customWidth="1"/>
    <col min="10505" max="10505" width="38.5703125" style="1" customWidth="1"/>
    <col min="10506" max="10506" width="21.7109375" style="1" customWidth="1"/>
    <col min="10507" max="10509" width="9.140625" style="1"/>
    <col min="10510" max="10510" width="14.42578125" style="1" customWidth="1"/>
    <col min="10511" max="10752" width="9.140625" style="1"/>
    <col min="10753" max="10753" width="6.5703125" style="1" customWidth="1"/>
    <col min="10754" max="10754" width="26.7109375" style="1" customWidth="1"/>
    <col min="10755" max="10755" width="39.140625" style="1" customWidth="1"/>
    <col min="10756" max="10756" width="12" style="1" customWidth="1"/>
    <col min="10757" max="10757" width="17" style="1" customWidth="1"/>
    <col min="10758" max="10758" width="18.42578125" style="1" customWidth="1"/>
    <col min="10759" max="10759" width="14.28515625" style="1" customWidth="1"/>
    <col min="10760" max="10760" width="14.85546875" style="1" customWidth="1"/>
    <col min="10761" max="10761" width="38.5703125" style="1" customWidth="1"/>
    <col min="10762" max="10762" width="21.7109375" style="1" customWidth="1"/>
    <col min="10763" max="10765" width="9.140625" style="1"/>
    <col min="10766" max="10766" width="14.42578125" style="1" customWidth="1"/>
    <col min="10767" max="11008" width="9.140625" style="1"/>
    <col min="11009" max="11009" width="6.5703125" style="1" customWidth="1"/>
    <col min="11010" max="11010" width="26.7109375" style="1" customWidth="1"/>
    <col min="11011" max="11011" width="39.140625" style="1" customWidth="1"/>
    <col min="11012" max="11012" width="12" style="1" customWidth="1"/>
    <col min="11013" max="11013" width="17" style="1" customWidth="1"/>
    <col min="11014" max="11014" width="18.42578125" style="1" customWidth="1"/>
    <col min="11015" max="11015" width="14.28515625" style="1" customWidth="1"/>
    <col min="11016" max="11016" width="14.85546875" style="1" customWidth="1"/>
    <col min="11017" max="11017" width="38.5703125" style="1" customWidth="1"/>
    <col min="11018" max="11018" width="21.7109375" style="1" customWidth="1"/>
    <col min="11019" max="11021" width="9.140625" style="1"/>
    <col min="11022" max="11022" width="14.42578125" style="1" customWidth="1"/>
    <col min="11023" max="11264" width="9.140625" style="1"/>
    <col min="11265" max="11265" width="6.5703125" style="1" customWidth="1"/>
    <col min="11266" max="11266" width="26.7109375" style="1" customWidth="1"/>
    <col min="11267" max="11267" width="39.140625" style="1" customWidth="1"/>
    <col min="11268" max="11268" width="12" style="1" customWidth="1"/>
    <col min="11269" max="11269" width="17" style="1" customWidth="1"/>
    <col min="11270" max="11270" width="18.42578125" style="1" customWidth="1"/>
    <col min="11271" max="11271" width="14.28515625" style="1" customWidth="1"/>
    <col min="11272" max="11272" width="14.85546875" style="1" customWidth="1"/>
    <col min="11273" max="11273" width="38.5703125" style="1" customWidth="1"/>
    <col min="11274" max="11274" width="21.7109375" style="1" customWidth="1"/>
    <col min="11275" max="11277" width="9.140625" style="1"/>
    <col min="11278" max="11278" width="14.42578125" style="1" customWidth="1"/>
    <col min="11279" max="11520" width="9.140625" style="1"/>
    <col min="11521" max="11521" width="6.5703125" style="1" customWidth="1"/>
    <col min="11522" max="11522" width="26.7109375" style="1" customWidth="1"/>
    <col min="11523" max="11523" width="39.140625" style="1" customWidth="1"/>
    <col min="11524" max="11524" width="12" style="1" customWidth="1"/>
    <col min="11525" max="11525" width="17" style="1" customWidth="1"/>
    <col min="11526" max="11526" width="18.42578125" style="1" customWidth="1"/>
    <col min="11527" max="11527" width="14.28515625" style="1" customWidth="1"/>
    <col min="11528" max="11528" width="14.85546875" style="1" customWidth="1"/>
    <col min="11529" max="11529" width="38.5703125" style="1" customWidth="1"/>
    <col min="11530" max="11530" width="21.7109375" style="1" customWidth="1"/>
    <col min="11531" max="11533" width="9.140625" style="1"/>
    <col min="11534" max="11534" width="14.42578125" style="1" customWidth="1"/>
    <col min="11535" max="11776" width="9.140625" style="1"/>
    <col min="11777" max="11777" width="6.5703125" style="1" customWidth="1"/>
    <col min="11778" max="11778" width="26.7109375" style="1" customWidth="1"/>
    <col min="11779" max="11779" width="39.140625" style="1" customWidth="1"/>
    <col min="11780" max="11780" width="12" style="1" customWidth="1"/>
    <col min="11781" max="11781" width="17" style="1" customWidth="1"/>
    <col min="11782" max="11782" width="18.42578125" style="1" customWidth="1"/>
    <col min="11783" max="11783" width="14.28515625" style="1" customWidth="1"/>
    <col min="11784" max="11784" width="14.85546875" style="1" customWidth="1"/>
    <col min="11785" max="11785" width="38.5703125" style="1" customWidth="1"/>
    <col min="11786" max="11786" width="21.7109375" style="1" customWidth="1"/>
    <col min="11787" max="11789" width="9.140625" style="1"/>
    <col min="11790" max="11790" width="14.42578125" style="1" customWidth="1"/>
    <col min="11791" max="12032" width="9.140625" style="1"/>
    <col min="12033" max="12033" width="6.5703125" style="1" customWidth="1"/>
    <col min="12034" max="12034" width="26.7109375" style="1" customWidth="1"/>
    <col min="12035" max="12035" width="39.140625" style="1" customWidth="1"/>
    <col min="12036" max="12036" width="12" style="1" customWidth="1"/>
    <col min="12037" max="12037" width="17" style="1" customWidth="1"/>
    <col min="12038" max="12038" width="18.42578125" style="1" customWidth="1"/>
    <col min="12039" max="12039" width="14.28515625" style="1" customWidth="1"/>
    <col min="12040" max="12040" width="14.85546875" style="1" customWidth="1"/>
    <col min="12041" max="12041" width="38.5703125" style="1" customWidth="1"/>
    <col min="12042" max="12042" width="21.7109375" style="1" customWidth="1"/>
    <col min="12043" max="12045" width="9.140625" style="1"/>
    <col min="12046" max="12046" width="14.42578125" style="1" customWidth="1"/>
    <col min="12047" max="12288" width="9.140625" style="1"/>
    <col min="12289" max="12289" width="6.5703125" style="1" customWidth="1"/>
    <col min="12290" max="12290" width="26.7109375" style="1" customWidth="1"/>
    <col min="12291" max="12291" width="39.140625" style="1" customWidth="1"/>
    <col min="12292" max="12292" width="12" style="1" customWidth="1"/>
    <col min="12293" max="12293" width="17" style="1" customWidth="1"/>
    <col min="12294" max="12294" width="18.42578125" style="1" customWidth="1"/>
    <col min="12295" max="12295" width="14.28515625" style="1" customWidth="1"/>
    <col min="12296" max="12296" width="14.85546875" style="1" customWidth="1"/>
    <col min="12297" max="12297" width="38.5703125" style="1" customWidth="1"/>
    <col min="12298" max="12298" width="21.7109375" style="1" customWidth="1"/>
    <col min="12299" max="12301" width="9.140625" style="1"/>
    <col min="12302" max="12302" width="14.42578125" style="1" customWidth="1"/>
    <col min="12303" max="12544" width="9.140625" style="1"/>
    <col min="12545" max="12545" width="6.5703125" style="1" customWidth="1"/>
    <col min="12546" max="12546" width="26.7109375" style="1" customWidth="1"/>
    <col min="12547" max="12547" width="39.140625" style="1" customWidth="1"/>
    <col min="12548" max="12548" width="12" style="1" customWidth="1"/>
    <col min="12549" max="12549" width="17" style="1" customWidth="1"/>
    <col min="12550" max="12550" width="18.42578125" style="1" customWidth="1"/>
    <col min="12551" max="12551" width="14.28515625" style="1" customWidth="1"/>
    <col min="12552" max="12552" width="14.85546875" style="1" customWidth="1"/>
    <col min="12553" max="12553" width="38.5703125" style="1" customWidth="1"/>
    <col min="12554" max="12554" width="21.7109375" style="1" customWidth="1"/>
    <col min="12555" max="12557" width="9.140625" style="1"/>
    <col min="12558" max="12558" width="14.42578125" style="1" customWidth="1"/>
    <col min="12559" max="12800" width="9.140625" style="1"/>
    <col min="12801" max="12801" width="6.5703125" style="1" customWidth="1"/>
    <col min="12802" max="12802" width="26.7109375" style="1" customWidth="1"/>
    <col min="12803" max="12803" width="39.140625" style="1" customWidth="1"/>
    <col min="12804" max="12804" width="12" style="1" customWidth="1"/>
    <col min="12805" max="12805" width="17" style="1" customWidth="1"/>
    <col min="12806" max="12806" width="18.42578125" style="1" customWidth="1"/>
    <col min="12807" max="12807" width="14.28515625" style="1" customWidth="1"/>
    <col min="12808" max="12808" width="14.85546875" style="1" customWidth="1"/>
    <col min="12809" max="12809" width="38.5703125" style="1" customWidth="1"/>
    <col min="12810" max="12810" width="21.7109375" style="1" customWidth="1"/>
    <col min="12811" max="12813" width="9.140625" style="1"/>
    <col min="12814" max="12814" width="14.42578125" style="1" customWidth="1"/>
    <col min="12815" max="13056" width="9.140625" style="1"/>
    <col min="13057" max="13057" width="6.5703125" style="1" customWidth="1"/>
    <col min="13058" max="13058" width="26.7109375" style="1" customWidth="1"/>
    <col min="13059" max="13059" width="39.140625" style="1" customWidth="1"/>
    <col min="13060" max="13060" width="12" style="1" customWidth="1"/>
    <col min="13061" max="13061" width="17" style="1" customWidth="1"/>
    <col min="13062" max="13062" width="18.42578125" style="1" customWidth="1"/>
    <col min="13063" max="13063" width="14.28515625" style="1" customWidth="1"/>
    <col min="13064" max="13064" width="14.85546875" style="1" customWidth="1"/>
    <col min="13065" max="13065" width="38.5703125" style="1" customWidth="1"/>
    <col min="13066" max="13066" width="21.7109375" style="1" customWidth="1"/>
    <col min="13067" max="13069" width="9.140625" style="1"/>
    <col min="13070" max="13070" width="14.42578125" style="1" customWidth="1"/>
    <col min="13071" max="13312" width="9.140625" style="1"/>
    <col min="13313" max="13313" width="6.5703125" style="1" customWidth="1"/>
    <col min="13314" max="13314" width="26.7109375" style="1" customWidth="1"/>
    <col min="13315" max="13315" width="39.140625" style="1" customWidth="1"/>
    <col min="13316" max="13316" width="12" style="1" customWidth="1"/>
    <col min="13317" max="13317" width="17" style="1" customWidth="1"/>
    <col min="13318" max="13318" width="18.42578125" style="1" customWidth="1"/>
    <col min="13319" max="13319" width="14.28515625" style="1" customWidth="1"/>
    <col min="13320" max="13320" width="14.85546875" style="1" customWidth="1"/>
    <col min="13321" max="13321" width="38.5703125" style="1" customWidth="1"/>
    <col min="13322" max="13322" width="21.7109375" style="1" customWidth="1"/>
    <col min="13323" max="13325" width="9.140625" style="1"/>
    <col min="13326" max="13326" width="14.42578125" style="1" customWidth="1"/>
    <col min="13327" max="13568" width="9.140625" style="1"/>
    <col min="13569" max="13569" width="6.5703125" style="1" customWidth="1"/>
    <col min="13570" max="13570" width="26.7109375" style="1" customWidth="1"/>
    <col min="13571" max="13571" width="39.140625" style="1" customWidth="1"/>
    <col min="13572" max="13572" width="12" style="1" customWidth="1"/>
    <col min="13573" max="13573" width="17" style="1" customWidth="1"/>
    <col min="13574" max="13574" width="18.42578125" style="1" customWidth="1"/>
    <col min="13575" max="13575" width="14.28515625" style="1" customWidth="1"/>
    <col min="13576" max="13576" width="14.85546875" style="1" customWidth="1"/>
    <col min="13577" max="13577" width="38.5703125" style="1" customWidth="1"/>
    <col min="13578" max="13578" width="21.7109375" style="1" customWidth="1"/>
    <col min="13579" max="13581" width="9.140625" style="1"/>
    <col min="13582" max="13582" width="14.42578125" style="1" customWidth="1"/>
    <col min="13583" max="13824" width="9.140625" style="1"/>
    <col min="13825" max="13825" width="6.5703125" style="1" customWidth="1"/>
    <col min="13826" max="13826" width="26.7109375" style="1" customWidth="1"/>
    <col min="13827" max="13827" width="39.140625" style="1" customWidth="1"/>
    <col min="13828" max="13828" width="12" style="1" customWidth="1"/>
    <col min="13829" max="13829" width="17" style="1" customWidth="1"/>
    <col min="13830" max="13830" width="18.42578125" style="1" customWidth="1"/>
    <col min="13831" max="13831" width="14.28515625" style="1" customWidth="1"/>
    <col min="13832" max="13832" width="14.85546875" style="1" customWidth="1"/>
    <col min="13833" max="13833" width="38.5703125" style="1" customWidth="1"/>
    <col min="13834" max="13834" width="21.7109375" style="1" customWidth="1"/>
    <col min="13835" max="13837" width="9.140625" style="1"/>
    <col min="13838" max="13838" width="14.42578125" style="1" customWidth="1"/>
    <col min="13839" max="14080" width="9.140625" style="1"/>
    <col min="14081" max="14081" width="6.5703125" style="1" customWidth="1"/>
    <col min="14082" max="14082" width="26.7109375" style="1" customWidth="1"/>
    <col min="14083" max="14083" width="39.140625" style="1" customWidth="1"/>
    <col min="14084" max="14084" width="12" style="1" customWidth="1"/>
    <col min="14085" max="14085" width="17" style="1" customWidth="1"/>
    <col min="14086" max="14086" width="18.42578125" style="1" customWidth="1"/>
    <col min="14087" max="14087" width="14.28515625" style="1" customWidth="1"/>
    <col min="14088" max="14088" width="14.85546875" style="1" customWidth="1"/>
    <col min="14089" max="14089" width="38.5703125" style="1" customWidth="1"/>
    <col min="14090" max="14090" width="21.7109375" style="1" customWidth="1"/>
    <col min="14091" max="14093" width="9.140625" style="1"/>
    <col min="14094" max="14094" width="14.42578125" style="1" customWidth="1"/>
    <col min="14095" max="14336" width="9.140625" style="1"/>
    <col min="14337" max="14337" width="6.5703125" style="1" customWidth="1"/>
    <col min="14338" max="14338" width="26.7109375" style="1" customWidth="1"/>
    <col min="14339" max="14339" width="39.140625" style="1" customWidth="1"/>
    <col min="14340" max="14340" width="12" style="1" customWidth="1"/>
    <col min="14341" max="14341" width="17" style="1" customWidth="1"/>
    <col min="14342" max="14342" width="18.42578125" style="1" customWidth="1"/>
    <col min="14343" max="14343" width="14.28515625" style="1" customWidth="1"/>
    <col min="14344" max="14344" width="14.85546875" style="1" customWidth="1"/>
    <col min="14345" max="14345" width="38.5703125" style="1" customWidth="1"/>
    <col min="14346" max="14346" width="21.7109375" style="1" customWidth="1"/>
    <col min="14347" max="14349" width="9.140625" style="1"/>
    <col min="14350" max="14350" width="14.42578125" style="1" customWidth="1"/>
    <col min="14351" max="14592" width="9.140625" style="1"/>
    <col min="14593" max="14593" width="6.5703125" style="1" customWidth="1"/>
    <col min="14594" max="14594" width="26.7109375" style="1" customWidth="1"/>
    <col min="14595" max="14595" width="39.140625" style="1" customWidth="1"/>
    <col min="14596" max="14596" width="12" style="1" customWidth="1"/>
    <col min="14597" max="14597" width="17" style="1" customWidth="1"/>
    <col min="14598" max="14598" width="18.42578125" style="1" customWidth="1"/>
    <col min="14599" max="14599" width="14.28515625" style="1" customWidth="1"/>
    <col min="14600" max="14600" width="14.85546875" style="1" customWidth="1"/>
    <col min="14601" max="14601" width="38.5703125" style="1" customWidth="1"/>
    <col min="14602" max="14602" width="21.7109375" style="1" customWidth="1"/>
    <col min="14603" max="14605" width="9.140625" style="1"/>
    <col min="14606" max="14606" width="14.42578125" style="1" customWidth="1"/>
    <col min="14607" max="14848" width="9.140625" style="1"/>
    <col min="14849" max="14849" width="6.5703125" style="1" customWidth="1"/>
    <col min="14850" max="14850" width="26.7109375" style="1" customWidth="1"/>
    <col min="14851" max="14851" width="39.140625" style="1" customWidth="1"/>
    <col min="14852" max="14852" width="12" style="1" customWidth="1"/>
    <col min="14853" max="14853" width="17" style="1" customWidth="1"/>
    <col min="14854" max="14854" width="18.42578125" style="1" customWidth="1"/>
    <col min="14855" max="14855" width="14.28515625" style="1" customWidth="1"/>
    <col min="14856" max="14856" width="14.85546875" style="1" customWidth="1"/>
    <col min="14857" max="14857" width="38.5703125" style="1" customWidth="1"/>
    <col min="14858" max="14858" width="21.7109375" style="1" customWidth="1"/>
    <col min="14859" max="14861" width="9.140625" style="1"/>
    <col min="14862" max="14862" width="14.42578125" style="1" customWidth="1"/>
    <col min="14863" max="15104" width="9.140625" style="1"/>
    <col min="15105" max="15105" width="6.5703125" style="1" customWidth="1"/>
    <col min="15106" max="15106" width="26.7109375" style="1" customWidth="1"/>
    <col min="15107" max="15107" width="39.140625" style="1" customWidth="1"/>
    <col min="15108" max="15108" width="12" style="1" customWidth="1"/>
    <col min="15109" max="15109" width="17" style="1" customWidth="1"/>
    <col min="15110" max="15110" width="18.42578125" style="1" customWidth="1"/>
    <col min="15111" max="15111" width="14.28515625" style="1" customWidth="1"/>
    <col min="15112" max="15112" width="14.85546875" style="1" customWidth="1"/>
    <col min="15113" max="15113" width="38.5703125" style="1" customWidth="1"/>
    <col min="15114" max="15114" width="21.7109375" style="1" customWidth="1"/>
    <col min="15115" max="15117" width="9.140625" style="1"/>
    <col min="15118" max="15118" width="14.42578125" style="1" customWidth="1"/>
    <col min="15119" max="15360" width="9.140625" style="1"/>
    <col min="15361" max="15361" width="6.5703125" style="1" customWidth="1"/>
    <col min="15362" max="15362" width="26.7109375" style="1" customWidth="1"/>
    <col min="15363" max="15363" width="39.140625" style="1" customWidth="1"/>
    <col min="15364" max="15364" width="12" style="1" customWidth="1"/>
    <col min="15365" max="15365" width="17" style="1" customWidth="1"/>
    <col min="15366" max="15366" width="18.42578125" style="1" customWidth="1"/>
    <col min="15367" max="15367" width="14.28515625" style="1" customWidth="1"/>
    <col min="15368" max="15368" width="14.85546875" style="1" customWidth="1"/>
    <col min="15369" max="15369" width="38.5703125" style="1" customWidth="1"/>
    <col min="15370" max="15370" width="21.7109375" style="1" customWidth="1"/>
    <col min="15371" max="15373" width="9.140625" style="1"/>
    <col min="15374" max="15374" width="14.42578125" style="1" customWidth="1"/>
    <col min="15375" max="15616" width="9.140625" style="1"/>
    <col min="15617" max="15617" width="6.5703125" style="1" customWidth="1"/>
    <col min="15618" max="15618" width="26.7109375" style="1" customWidth="1"/>
    <col min="15619" max="15619" width="39.140625" style="1" customWidth="1"/>
    <col min="15620" max="15620" width="12" style="1" customWidth="1"/>
    <col min="15621" max="15621" width="17" style="1" customWidth="1"/>
    <col min="15622" max="15622" width="18.42578125" style="1" customWidth="1"/>
    <col min="15623" max="15623" width="14.28515625" style="1" customWidth="1"/>
    <col min="15624" max="15624" width="14.85546875" style="1" customWidth="1"/>
    <col min="15625" max="15625" width="38.5703125" style="1" customWidth="1"/>
    <col min="15626" max="15626" width="21.7109375" style="1" customWidth="1"/>
    <col min="15627" max="15629" width="9.140625" style="1"/>
    <col min="15630" max="15630" width="14.42578125" style="1" customWidth="1"/>
    <col min="15631" max="15872" width="9.140625" style="1"/>
    <col min="15873" max="15873" width="6.5703125" style="1" customWidth="1"/>
    <col min="15874" max="15874" width="26.7109375" style="1" customWidth="1"/>
    <col min="15875" max="15875" width="39.140625" style="1" customWidth="1"/>
    <col min="15876" max="15876" width="12" style="1" customWidth="1"/>
    <col min="15877" max="15877" width="17" style="1" customWidth="1"/>
    <col min="15878" max="15878" width="18.42578125" style="1" customWidth="1"/>
    <col min="15879" max="15879" width="14.28515625" style="1" customWidth="1"/>
    <col min="15880" max="15880" width="14.85546875" style="1" customWidth="1"/>
    <col min="15881" max="15881" width="38.5703125" style="1" customWidth="1"/>
    <col min="15882" max="15882" width="21.7109375" style="1" customWidth="1"/>
    <col min="15883" max="15885" width="9.140625" style="1"/>
    <col min="15886" max="15886" width="14.42578125" style="1" customWidth="1"/>
    <col min="15887" max="16128" width="9.140625" style="1"/>
    <col min="16129" max="16129" width="6.5703125" style="1" customWidth="1"/>
    <col min="16130" max="16130" width="26.7109375" style="1" customWidth="1"/>
    <col min="16131" max="16131" width="39.140625" style="1" customWidth="1"/>
    <col min="16132" max="16132" width="12" style="1" customWidth="1"/>
    <col min="16133" max="16133" width="17" style="1" customWidth="1"/>
    <col min="16134" max="16134" width="18.42578125" style="1" customWidth="1"/>
    <col min="16135" max="16135" width="14.28515625" style="1" customWidth="1"/>
    <col min="16136" max="16136" width="14.85546875" style="1" customWidth="1"/>
    <col min="16137" max="16137" width="38.5703125" style="1" customWidth="1"/>
    <col min="16138" max="16138" width="21.7109375" style="1" customWidth="1"/>
    <col min="16139" max="16141" width="9.140625" style="1"/>
    <col min="16142" max="16142" width="14.42578125" style="1" customWidth="1"/>
    <col min="16143" max="16384" width="9.140625" style="1"/>
  </cols>
  <sheetData>
    <row r="1" spans="1:16" x14ac:dyDescent="0.2">
      <c r="F1" s="229" t="s">
        <v>0</v>
      </c>
      <c r="G1" s="229"/>
      <c r="H1" s="229"/>
      <c r="I1" s="229"/>
    </row>
    <row r="2" spans="1:16" ht="52.5" customHeight="1" x14ac:dyDescent="0.2">
      <c r="B2" s="230" t="s">
        <v>1</v>
      </c>
      <c r="C2" s="230"/>
      <c r="D2" s="230"/>
      <c r="E2" s="230"/>
      <c r="F2" s="230"/>
      <c r="G2" s="230"/>
      <c r="H2" s="230"/>
      <c r="I2" s="230"/>
    </row>
    <row r="3" spans="1:16" x14ac:dyDescent="0.2">
      <c r="I3" s="3"/>
    </row>
    <row r="4" spans="1:16" x14ac:dyDescent="0.2">
      <c r="A4" s="3"/>
      <c r="B4" s="3"/>
      <c r="C4" s="3"/>
      <c r="D4" s="4"/>
      <c r="E4" s="231" t="s">
        <v>2</v>
      </c>
      <c r="F4" s="231"/>
      <c r="G4" s="232" t="s">
        <v>3</v>
      </c>
      <c r="H4" s="232"/>
      <c r="I4" s="194" t="s">
        <v>4</v>
      </c>
    </row>
    <row r="5" spans="1:16" ht="59.25" customHeight="1" x14ac:dyDescent="0.2">
      <c r="A5" s="189" t="s">
        <v>5</v>
      </c>
      <c r="B5" s="189"/>
      <c r="C5" s="193" t="s">
        <v>6</v>
      </c>
      <c r="D5" s="193"/>
      <c r="E5" s="193"/>
      <c r="F5" s="193"/>
      <c r="G5" s="5"/>
      <c r="H5" s="5"/>
      <c r="I5" s="199"/>
      <c r="L5" s="45"/>
      <c r="M5" s="45"/>
      <c r="N5" s="45"/>
    </row>
    <row r="6" spans="1:16" ht="31.5" customHeight="1" x14ac:dyDescent="0.2">
      <c r="A6" s="48" t="s">
        <v>7</v>
      </c>
      <c r="B6" s="49" t="s">
        <v>8</v>
      </c>
      <c r="C6" s="49" t="s">
        <v>9</v>
      </c>
      <c r="D6" s="48" t="s">
        <v>10</v>
      </c>
      <c r="E6" s="49" t="s">
        <v>11</v>
      </c>
      <c r="F6" s="49" t="s">
        <v>12</v>
      </c>
      <c r="G6" s="49" t="s">
        <v>11</v>
      </c>
      <c r="H6" s="49" t="s">
        <v>12</v>
      </c>
      <c r="I6" s="8"/>
    </row>
    <row r="7" spans="1:16" ht="52.5" customHeight="1" x14ac:dyDescent="0.2">
      <c r="A7" s="200" t="s">
        <v>13</v>
      </c>
      <c r="B7" s="194" t="s">
        <v>14</v>
      </c>
      <c r="C7" s="58" t="s">
        <v>15</v>
      </c>
      <c r="D7" s="59" t="s">
        <v>16</v>
      </c>
      <c r="E7" s="59"/>
      <c r="F7" s="59"/>
      <c r="G7" s="59">
        <v>1.3</v>
      </c>
      <c r="H7" s="59">
        <v>0</v>
      </c>
      <c r="I7" s="206">
        <f>(H10/G10)*100</f>
        <v>98.664850421886968</v>
      </c>
      <c r="J7" s="221"/>
      <c r="K7" s="221"/>
      <c r="M7" s="209"/>
      <c r="N7" s="209"/>
      <c r="O7" s="209"/>
      <c r="P7" s="209"/>
    </row>
    <row r="8" spans="1:16" ht="28.5" customHeight="1" x14ac:dyDescent="0.2">
      <c r="A8" s="204"/>
      <c r="B8" s="195"/>
      <c r="C8" s="58" t="s">
        <v>17</v>
      </c>
      <c r="D8" s="59" t="s">
        <v>16</v>
      </c>
      <c r="E8" s="59"/>
      <c r="F8" s="59"/>
      <c r="G8" s="59">
        <v>0.1</v>
      </c>
      <c r="H8" s="59">
        <v>0</v>
      </c>
      <c r="I8" s="224"/>
      <c r="J8" s="221"/>
      <c r="K8" s="221"/>
      <c r="M8" s="209"/>
      <c r="N8" s="209"/>
      <c r="O8" s="209"/>
      <c r="P8" s="209"/>
    </row>
    <row r="9" spans="1:16" ht="65.25" customHeight="1" x14ac:dyDescent="0.2">
      <c r="A9" s="204"/>
      <c r="B9" s="195"/>
      <c r="C9" s="58" t="s">
        <v>18</v>
      </c>
      <c r="D9" s="59" t="s">
        <v>19</v>
      </c>
      <c r="E9" s="59"/>
      <c r="F9" s="59"/>
      <c r="G9" s="59">
        <v>60</v>
      </c>
      <c r="H9" s="59">
        <v>0</v>
      </c>
      <c r="I9" s="224"/>
      <c r="J9" s="221"/>
      <c r="K9" s="221"/>
    </row>
    <row r="10" spans="1:16" x14ac:dyDescent="0.2">
      <c r="A10" s="204"/>
      <c r="B10" s="195"/>
      <c r="C10" s="60" t="s">
        <v>20</v>
      </c>
      <c r="D10" s="49" t="s">
        <v>21</v>
      </c>
      <c r="E10" s="61">
        <f>E11</f>
        <v>391.1</v>
      </c>
      <c r="F10" s="61">
        <f>F11</f>
        <v>385.87822999999997</v>
      </c>
      <c r="G10" s="61">
        <f>G11</f>
        <v>391.1</v>
      </c>
      <c r="H10" s="61">
        <f>H11</f>
        <v>385.87822999999997</v>
      </c>
      <c r="I10" s="224"/>
      <c r="J10" s="221"/>
      <c r="K10" s="221"/>
    </row>
    <row r="11" spans="1:16" ht="15.75" customHeight="1" x14ac:dyDescent="0.2">
      <c r="A11" s="205"/>
      <c r="B11" s="199"/>
      <c r="C11" s="62" t="s">
        <v>22</v>
      </c>
      <c r="D11" s="8" t="s">
        <v>21</v>
      </c>
      <c r="E11" s="63">
        <v>391.1</v>
      </c>
      <c r="F11" s="63">
        <v>385.87822999999997</v>
      </c>
      <c r="G11" s="63">
        <v>391.1</v>
      </c>
      <c r="H11" s="63">
        <v>385.87822999999997</v>
      </c>
      <c r="I11" s="225"/>
      <c r="J11" s="221"/>
      <c r="K11" s="221"/>
    </row>
    <row r="12" spans="1:16" ht="24.75" customHeight="1" x14ac:dyDescent="0.2">
      <c r="A12" s="226" t="s">
        <v>23</v>
      </c>
      <c r="B12" s="194" t="s">
        <v>24</v>
      </c>
      <c r="C12" s="58" t="s">
        <v>25</v>
      </c>
      <c r="D12" s="8" t="s">
        <v>26</v>
      </c>
      <c r="E12" s="64"/>
      <c r="F12" s="65"/>
      <c r="G12" s="66">
        <v>71.3</v>
      </c>
      <c r="H12" s="66">
        <v>63.6</v>
      </c>
      <c r="I12" s="206">
        <f>((H12/G12+G13/H13+H14/G14+H15/G15)/4)/(H16/G16)*100</f>
        <v>178.8105569191211</v>
      </c>
      <c r="J12" s="9"/>
    </row>
    <row r="13" spans="1:16" ht="26.25" customHeight="1" x14ac:dyDescent="0.2">
      <c r="A13" s="227"/>
      <c r="B13" s="195"/>
      <c r="C13" s="58" t="s">
        <v>27</v>
      </c>
      <c r="D13" s="8" t="s">
        <v>26</v>
      </c>
      <c r="E13" s="64"/>
      <c r="F13" s="65"/>
      <c r="G13" s="66">
        <v>28.7</v>
      </c>
      <c r="H13" s="66">
        <v>16</v>
      </c>
      <c r="I13" s="207"/>
    </row>
    <row r="14" spans="1:16" ht="54" customHeight="1" x14ac:dyDescent="0.2">
      <c r="A14" s="227"/>
      <c r="B14" s="195"/>
      <c r="C14" s="58" t="s">
        <v>28</v>
      </c>
      <c r="D14" s="8" t="s">
        <v>16</v>
      </c>
      <c r="E14" s="64"/>
      <c r="F14" s="65"/>
      <c r="G14" s="65">
        <v>10</v>
      </c>
      <c r="H14" s="65">
        <v>32</v>
      </c>
      <c r="I14" s="207"/>
    </row>
    <row r="15" spans="1:16" ht="54" customHeight="1" x14ac:dyDescent="0.2">
      <c r="A15" s="227"/>
      <c r="B15" s="195"/>
      <c r="C15" s="62" t="s">
        <v>29</v>
      </c>
      <c r="D15" s="8" t="s">
        <v>30</v>
      </c>
      <c r="E15" s="64"/>
      <c r="F15" s="65"/>
      <c r="G15" s="65">
        <v>15</v>
      </c>
      <c r="H15" s="65">
        <v>19</v>
      </c>
      <c r="I15" s="207"/>
    </row>
    <row r="16" spans="1:16" ht="12.75" customHeight="1" x14ac:dyDescent="0.2">
      <c r="A16" s="227"/>
      <c r="B16" s="195"/>
      <c r="C16" s="60" t="s">
        <v>20</v>
      </c>
      <c r="D16" s="49" t="s">
        <v>21</v>
      </c>
      <c r="E16" s="61">
        <f>E18</f>
        <v>400</v>
      </c>
      <c r="F16" s="61">
        <f>F18</f>
        <v>400</v>
      </c>
      <c r="G16" s="67">
        <f>G18</f>
        <v>400</v>
      </c>
      <c r="H16" s="67">
        <f>H18</f>
        <v>400</v>
      </c>
      <c r="I16" s="207"/>
    </row>
    <row r="17" spans="1:12" x14ac:dyDescent="0.2">
      <c r="A17" s="227"/>
      <c r="B17" s="195"/>
      <c r="C17" s="62" t="s">
        <v>31</v>
      </c>
      <c r="D17" s="8" t="s">
        <v>21</v>
      </c>
      <c r="E17" s="8">
        <v>0</v>
      </c>
      <c r="F17" s="68">
        <v>0</v>
      </c>
      <c r="G17" s="64">
        <v>0</v>
      </c>
      <c r="H17" s="64">
        <v>0</v>
      </c>
      <c r="I17" s="207"/>
    </row>
    <row r="18" spans="1:12" x14ac:dyDescent="0.2">
      <c r="A18" s="228"/>
      <c r="B18" s="199"/>
      <c r="C18" s="69" t="s">
        <v>22</v>
      </c>
      <c r="D18" s="70" t="s">
        <v>21</v>
      </c>
      <c r="E18" s="71">
        <v>400</v>
      </c>
      <c r="F18" s="71">
        <v>400</v>
      </c>
      <c r="G18" s="67">
        <v>400</v>
      </c>
      <c r="H18" s="67">
        <v>400</v>
      </c>
      <c r="I18" s="208"/>
    </row>
    <row r="19" spans="1:12" ht="100.5" customHeight="1" x14ac:dyDescent="0.2">
      <c r="A19" s="200" t="s">
        <v>32</v>
      </c>
      <c r="B19" s="194" t="s">
        <v>33</v>
      </c>
      <c r="C19" s="72" t="s">
        <v>34</v>
      </c>
      <c r="D19" s="8" t="s">
        <v>26</v>
      </c>
      <c r="E19" s="8"/>
      <c r="F19" s="8"/>
      <c r="G19" s="66">
        <v>2.5</v>
      </c>
      <c r="H19" s="66">
        <v>2.7</v>
      </c>
      <c r="I19" s="190">
        <f>((H19/G19+G20/H20+G21/H21+H22/G22)/4)/(H23/G23)*100</f>
        <v>145.7987012987013</v>
      </c>
      <c r="J19" s="10"/>
    </row>
    <row r="20" spans="1:12" ht="72.75" customHeight="1" x14ac:dyDescent="0.2">
      <c r="A20" s="201"/>
      <c r="B20" s="195"/>
      <c r="C20" s="72" t="s">
        <v>35</v>
      </c>
      <c r="D20" s="8" t="s">
        <v>16</v>
      </c>
      <c r="E20" s="8"/>
      <c r="F20" s="8"/>
      <c r="G20" s="8">
        <v>21</v>
      </c>
      <c r="H20" s="8">
        <v>11</v>
      </c>
      <c r="I20" s="191"/>
    </row>
    <row r="21" spans="1:12" ht="77.25" customHeight="1" x14ac:dyDescent="0.2">
      <c r="A21" s="201"/>
      <c r="B21" s="195"/>
      <c r="C21" s="72" t="s">
        <v>36</v>
      </c>
      <c r="D21" s="8" t="s">
        <v>30</v>
      </c>
      <c r="E21" s="8"/>
      <c r="F21" s="8"/>
      <c r="G21" s="184">
        <v>51</v>
      </c>
      <c r="H21" s="73">
        <v>30</v>
      </c>
      <c r="I21" s="191"/>
    </row>
    <row r="22" spans="1:12" ht="63.75" x14ac:dyDescent="0.2">
      <c r="A22" s="201"/>
      <c r="B22" s="195"/>
      <c r="C22" s="74" t="s">
        <v>37</v>
      </c>
      <c r="D22" s="8" t="s">
        <v>30</v>
      </c>
      <c r="E22" s="64"/>
      <c r="F22" s="65"/>
      <c r="G22" s="73">
        <v>14</v>
      </c>
      <c r="H22" s="73">
        <v>16</v>
      </c>
      <c r="I22" s="191"/>
    </row>
    <row r="23" spans="1:12" x14ac:dyDescent="0.2">
      <c r="A23" s="204"/>
      <c r="B23" s="195"/>
      <c r="C23" s="75" t="s">
        <v>38</v>
      </c>
      <c r="D23" s="49" t="s">
        <v>21</v>
      </c>
      <c r="E23" s="61">
        <f>E24</f>
        <v>54.997839999999997</v>
      </c>
      <c r="F23" s="61">
        <f>F24</f>
        <v>54.997839999999997</v>
      </c>
      <c r="G23" s="76">
        <f>G24</f>
        <v>54.997839999999997</v>
      </c>
      <c r="H23" s="76">
        <f>H24</f>
        <v>54.997839999999997</v>
      </c>
      <c r="I23" s="191"/>
    </row>
    <row r="24" spans="1:12" x14ac:dyDescent="0.2">
      <c r="A24" s="205"/>
      <c r="B24" s="199"/>
      <c r="C24" s="58" t="s">
        <v>22</v>
      </c>
      <c r="D24" s="8" t="s">
        <v>21</v>
      </c>
      <c r="E24" s="76">
        <v>54.997839999999997</v>
      </c>
      <c r="F24" s="76">
        <v>54.997839999999997</v>
      </c>
      <c r="G24" s="76">
        <v>54.997839999999997</v>
      </c>
      <c r="H24" s="76">
        <v>54.997839999999997</v>
      </c>
      <c r="I24" s="191"/>
    </row>
    <row r="25" spans="1:12" ht="27" customHeight="1" x14ac:dyDescent="0.2">
      <c r="A25" s="200" t="s">
        <v>39</v>
      </c>
      <c r="B25" s="194" t="s">
        <v>40</v>
      </c>
      <c r="C25" s="62" t="s">
        <v>41</v>
      </c>
      <c r="D25" s="8" t="s">
        <v>30</v>
      </c>
      <c r="E25" s="64"/>
      <c r="F25" s="77"/>
      <c r="G25" s="66">
        <v>0</v>
      </c>
      <c r="H25" s="66">
        <v>0</v>
      </c>
      <c r="I25" s="190">
        <f>((H27/G27+H28/G28)/2)/(H29/G29)*100</f>
        <v>108.33333333333334</v>
      </c>
      <c r="J25" s="209"/>
      <c r="K25" s="209"/>
      <c r="L25" s="10"/>
    </row>
    <row r="26" spans="1:12" ht="38.25" x14ac:dyDescent="0.2">
      <c r="A26" s="201"/>
      <c r="B26" s="195"/>
      <c r="C26" s="58" t="s">
        <v>42</v>
      </c>
      <c r="D26" s="8" t="s">
        <v>30</v>
      </c>
      <c r="E26" s="65"/>
      <c r="F26" s="64"/>
      <c r="G26" s="66">
        <v>0</v>
      </c>
      <c r="H26" s="66">
        <v>0</v>
      </c>
      <c r="I26" s="191"/>
      <c r="J26" s="209"/>
      <c r="K26" s="209"/>
    </row>
    <row r="27" spans="1:12" ht="38.25" x14ac:dyDescent="0.2">
      <c r="A27" s="201"/>
      <c r="B27" s="195"/>
      <c r="C27" s="58" t="s">
        <v>43</v>
      </c>
      <c r="D27" s="8" t="s">
        <v>30</v>
      </c>
      <c r="E27" s="65"/>
      <c r="F27" s="65"/>
      <c r="G27" s="73">
        <v>2</v>
      </c>
      <c r="H27" s="73">
        <v>2</v>
      </c>
      <c r="I27" s="191"/>
      <c r="J27" s="209"/>
      <c r="K27" s="209"/>
    </row>
    <row r="28" spans="1:12" ht="38.25" x14ac:dyDescent="0.2">
      <c r="A28" s="201"/>
      <c r="B28" s="195"/>
      <c r="C28" s="62" t="s">
        <v>44</v>
      </c>
      <c r="D28" s="8" t="s">
        <v>30</v>
      </c>
      <c r="E28" s="65"/>
      <c r="F28" s="65"/>
      <c r="G28" s="73">
        <v>6</v>
      </c>
      <c r="H28" s="73">
        <v>7</v>
      </c>
      <c r="I28" s="191"/>
      <c r="J28" s="209"/>
      <c r="K28" s="209"/>
    </row>
    <row r="29" spans="1:12" x14ac:dyDescent="0.2">
      <c r="A29" s="201"/>
      <c r="B29" s="195"/>
      <c r="C29" s="60" t="s">
        <v>20</v>
      </c>
      <c r="D29" s="49" t="s">
        <v>21</v>
      </c>
      <c r="E29" s="61">
        <f>E30</f>
        <v>6924.8</v>
      </c>
      <c r="F29" s="61">
        <f>F30</f>
        <v>6924.8</v>
      </c>
      <c r="G29" s="78">
        <f>G30</f>
        <v>6924.8</v>
      </c>
      <c r="H29" s="78">
        <f>H30</f>
        <v>6924.8</v>
      </c>
      <c r="I29" s="191"/>
      <c r="J29" s="209"/>
      <c r="K29" s="209"/>
    </row>
    <row r="30" spans="1:12" x14ac:dyDescent="0.2">
      <c r="A30" s="201"/>
      <c r="B30" s="199"/>
      <c r="C30" s="62" t="s">
        <v>22</v>
      </c>
      <c r="D30" s="8" t="s">
        <v>21</v>
      </c>
      <c r="E30" s="79">
        <v>6924.8</v>
      </c>
      <c r="F30" s="79">
        <v>6924.8</v>
      </c>
      <c r="G30" s="79">
        <v>6924.8</v>
      </c>
      <c r="H30" s="79">
        <v>6924.8</v>
      </c>
      <c r="I30" s="191"/>
      <c r="J30" s="209"/>
      <c r="K30" s="209"/>
    </row>
    <row r="31" spans="1:12" ht="27.75" customHeight="1" x14ac:dyDescent="0.2">
      <c r="A31" s="200" t="s">
        <v>45</v>
      </c>
      <c r="B31" s="194" t="s">
        <v>46</v>
      </c>
      <c r="C31" s="80" t="s">
        <v>47</v>
      </c>
      <c r="D31" s="8" t="s">
        <v>48</v>
      </c>
      <c r="E31" s="81"/>
      <c r="F31" s="81"/>
      <c r="G31" s="81">
        <v>11214791.960000001</v>
      </c>
      <c r="H31" s="81">
        <v>11087173.859999999</v>
      </c>
      <c r="I31" s="190">
        <f>((H31/G31+H32/G32)/2)/(H33/G33)*100</f>
        <v>104.79014810302014</v>
      </c>
      <c r="J31" s="10"/>
    </row>
    <row r="32" spans="1:12" ht="27.75" customHeight="1" x14ac:dyDescent="0.2">
      <c r="A32" s="201"/>
      <c r="B32" s="195"/>
      <c r="C32" s="80" t="s">
        <v>49</v>
      </c>
      <c r="D32" s="8" t="s">
        <v>50</v>
      </c>
      <c r="E32" s="81"/>
      <c r="F32" s="81"/>
      <c r="G32" s="73">
        <v>12</v>
      </c>
      <c r="H32" s="73">
        <v>13</v>
      </c>
      <c r="I32" s="191"/>
    </row>
    <row r="33" spans="1:12" x14ac:dyDescent="0.2">
      <c r="A33" s="201"/>
      <c r="B33" s="195"/>
      <c r="C33" s="82" t="s">
        <v>20</v>
      </c>
      <c r="D33" s="83" t="s">
        <v>21</v>
      </c>
      <c r="E33" s="83">
        <f>SUM(E34:E36)</f>
        <v>11214.79196</v>
      </c>
      <c r="F33" s="83">
        <f>SUM(F34:F36)</f>
        <v>11087.173859999999</v>
      </c>
      <c r="G33" s="78">
        <f>SUM(G34:G36)</f>
        <v>11214.79196</v>
      </c>
      <c r="H33" s="78">
        <f>SUM(H34:H36)</f>
        <v>11087.173859999999</v>
      </c>
      <c r="I33" s="191"/>
    </row>
    <row r="34" spans="1:12" x14ac:dyDescent="0.2">
      <c r="A34" s="201"/>
      <c r="B34" s="195"/>
      <c r="C34" s="84" t="s">
        <v>51</v>
      </c>
      <c r="D34" s="85" t="s">
        <v>21</v>
      </c>
      <c r="E34" s="79">
        <v>1394.32052</v>
      </c>
      <c r="F34" s="79">
        <v>1378.4539299999999</v>
      </c>
      <c r="G34" s="79">
        <v>1394.32052</v>
      </c>
      <c r="H34" s="79">
        <v>1378.4539299999999</v>
      </c>
      <c r="I34" s="191"/>
      <c r="J34" s="11"/>
    </row>
    <row r="35" spans="1:12" x14ac:dyDescent="0.2">
      <c r="A35" s="201"/>
      <c r="B35" s="195"/>
      <c r="C35" s="84" t="s">
        <v>31</v>
      </c>
      <c r="D35" s="85" t="s">
        <v>21</v>
      </c>
      <c r="E35" s="86">
        <v>5387.2641800000001</v>
      </c>
      <c r="F35" s="86">
        <v>5325.9601000000002</v>
      </c>
      <c r="G35" s="86">
        <v>5387.2641800000001</v>
      </c>
      <c r="H35" s="86">
        <v>5325.9601000000002</v>
      </c>
      <c r="I35" s="191"/>
      <c r="J35" s="11"/>
    </row>
    <row r="36" spans="1:12" x14ac:dyDescent="0.2">
      <c r="A36" s="204"/>
      <c r="B36" s="199"/>
      <c r="C36" s="84" t="s">
        <v>22</v>
      </c>
      <c r="D36" s="85" t="s">
        <v>21</v>
      </c>
      <c r="E36" s="87">
        <v>4433.2072600000001</v>
      </c>
      <c r="F36" s="87">
        <v>4382.75983</v>
      </c>
      <c r="G36" s="87">
        <v>4433.2072600000001</v>
      </c>
      <c r="H36" s="87">
        <v>4382.75983</v>
      </c>
      <c r="I36" s="191"/>
      <c r="J36" s="11"/>
    </row>
    <row r="37" spans="1:12" ht="15" customHeight="1" x14ac:dyDescent="0.2">
      <c r="A37" s="200" t="s">
        <v>52</v>
      </c>
      <c r="B37" s="194" t="s">
        <v>53</v>
      </c>
      <c r="C37" s="74" t="s">
        <v>54</v>
      </c>
      <c r="D37" s="8" t="s">
        <v>16</v>
      </c>
      <c r="E37" s="8"/>
      <c r="F37" s="8"/>
      <c r="G37" s="8">
        <v>2353.92</v>
      </c>
      <c r="H37" s="8">
        <v>2353.92</v>
      </c>
      <c r="I37" s="203">
        <f>((H37/G37+H38/G38)/2)/(H39/G39)*100</f>
        <v>100</v>
      </c>
      <c r="J37" s="45"/>
      <c r="K37" s="12"/>
      <c r="L37" s="12"/>
    </row>
    <row r="38" spans="1:12" ht="27.75" customHeight="1" x14ac:dyDescent="0.2">
      <c r="A38" s="201"/>
      <c r="B38" s="195"/>
      <c r="C38" s="58" t="s">
        <v>55</v>
      </c>
      <c r="D38" s="8" t="s">
        <v>16</v>
      </c>
      <c r="E38" s="64"/>
      <c r="F38" s="64"/>
      <c r="G38" s="8">
        <v>138</v>
      </c>
      <c r="H38" s="8">
        <v>138</v>
      </c>
      <c r="I38" s="203"/>
      <c r="J38" s="12"/>
      <c r="K38" s="12"/>
      <c r="L38" s="12"/>
    </row>
    <row r="39" spans="1:12" ht="28.5" customHeight="1" x14ac:dyDescent="0.2">
      <c r="A39" s="201"/>
      <c r="B39" s="195"/>
      <c r="C39" s="88" t="s">
        <v>56</v>
      </c>
      <c r="D39" s="49" t="s">
        <v>21</v>
      </c>
      <c r="E39" s="89">
        <f>SUM(E40:E42)</f>
        <v>48901.825130000005</v>
      </c>
      <c r="F39" s="89">
        <f>SUM(F40:F42)</f>
        <v>48901.825130000005</v>
      </c>
      <c r="G39" s="83">
        <f>G40+G41+G42</f>
        <v>48901.825130000005</v>
      </c>
      <c r="H39" s="83">
        <f>H40+H41+H42</f>
        <v>48901.825130000005</v>
      </c>
      <c r="I39" s="203"/>
      <c r="J39" s="12"/>
      <c r="K39" s="12"/>
      <c r="L39" s="12"/>
    </row>
    <row r="40" spans="1:12" ht="27" customHeight="1" x14ac:dyDescent="0.2">
      <c r="A40" s="201"/>
      <c r="B40" s="195"/>
      <c r="C40" s="90" t="s">
        <v>51</v>
      </c>
      <c r="D40" s="85" t="s">
        <v>21</v>
      </c>
      <c r="E40" s="63">
        <v>6174.8050899999998</v>
      </c>
      <c r="F40" s="63">
        <v>6174.8050899999998</v>
      </c>
      <c r="G40" s="85">
        <v>6174.8050899999998</v>
      </c>
      <c r="H40" s="85">
        <v>6174.8050899999998</v>
      </c>
      <c r="I40" s="203"/>
      <c r="J40" s="12"/>
      <c r="K40" s="12"/>
      <c r="L40" s="12"/>
    </row>
    <row r="41" spans="1:12" ht="14.25" customHeight="1" x14ac:dyDescent="0.2">
      <c r="A41" s="201"/>
      <c r="B41" s="195"/>
      <c r="C41" s="90" t="s">
        <v>31</v>
      </c>
      <c r="D41" s="85" t="s">
        <v>21</v>
      </c>
      <c r="E41" s="63">
        <v>36310.145400000001</v>
      </c>
      <c r="F41" s="63">
        <v>36310.145400000001</v>
      </c>
      <c r="G41" s="85">
        <v>36310.145400000001</v>
      </c>
      <c r="H41" s="85">
        <v>36310.145400000001</v>
      </c>
      <c r="I41" s="203"/>
      <c r="J41" s="12"/>
      <c r="K41" s="12"/>
      <c r="L41" s="12"/>
    </row>
    <row r="42" spans="1:12" ht="59.25" customHeight="1" x14ac:dyDescent="0.2">
      <c r="A42" s="201"/>
      <c r="B42" s="199"/>
      <c r="C42" s="90" t="s">
        <v>22</v>
      </c>
      <c r="D42" s="85" t="s">
        <v>21</v>
      </c>
      <c r="E42" s="63">
        <v>6416.87464</v>
      </c>
      <c r="F42" s="63">
        <v>6416.87464</v>
      </c>
      <c r="G42" s="85">
        <v>6416.87464</v>
      </c>
      <c r="H42" s="85">
        <v>6416.87464</v>
      </c>
      <c r="I42" s="203"/>
      <c r="J42" s="12"/>
      <c r="K42" s="12"/>
      <c r="L42" s="12"/>
    </row>
    <row r="43" spans="1:12" ht="102" x14ac:dyDescent="0.2">
      <c r="A43" s="193" t="s">
        <v>57</v>
      </c>
      <c r="B43" s="194" t="s">
        <v>58</v>
      </c>
      <c r="C43" s="58" t="s">
        <v>59</v>
      </c>
      <c r="D43" s="8" t="s">
        <v>30</v>
      </c>
      <c r="E43" s="65"/>
      <c r="F43" s="91"/>
      <c r="G43" s="8">
        <v>1</v>
      </c>
      <c r="H43" s="8">
        <v>1</v>
      </c>
      <c r="I43" s="190">
        <f>((H43/G43+H44/G44+H45/G45+H47/G47+H48/G48+H49/G49+H50/G50+H51/G51)/8)/(H53/G53)*100</f>
        <v>100.00000011848222</v>
      </c>
      <c r="J43" s="10"/>
    </row>
    <row r="44" spans="1:12" ht="81" customHeight="1" x14ac:dyDescent="0.2">
      <c r="A44" s="193"/>
      <c r="B44" s="195"/>
      <c r="C44" s="58" t="s">
        <v>60</v>
      </c>
      <c r="D44" s="8" t="s">
        <v>30</v>
      </c>
      <c r="E44" s="65"/>
      <c r="F44" s="91"/>
      <c r="G44" s="73">
        <v>4</v>
      </c>
      <c r="H44" s="73">
        <v>4</v>
      </c>
      <c r="I44" s="191"/>
    </row>
    <row r="45" spans="1:12" ht="66.75" customHeight="1" x14ac:dyDescent="0.2">
      <c r="A45" s="193"/>
      <c r="B45" s="195"/>
      <c r="C45" s="58" t="s">
        <v>61</v>
      </c>
      <c r="D45" s="8" t="s">
        <v>62</v>
      </c>
      <c r="E45" s="77"/>
      <c r="F45" s="77"/>
      <c r="G45" s="73">
        <v>10</v>
      </c>
      <c r="H45" s="73">
        <v>10</v>
      </c>
      <c r="I45" s="191"/>
    </row>
    <row r="46" spans="1:12" ht="69.75" customHeight="1" x14ac:dyDescent="0.2">
      <c r="A46" s="193"/>
      <c r="B46" s="195"/>
      <c r="C46" s="58" t="s">
        <v>63</v>
      </c>
      <c r="D46" s="70" t="s">
        <v>26</v>
      </c>
      <c r="E46" s="77"/>
      <c r="F46" s="77"/>
      <c r="G46" s="73" t="s">
        <v>64</v>
      </c>
      <c r="H46" s="73" t="s">
        <v>64</v>
      </c>
      <c r="I46" s="191"/>
    </row>
    <row r="47" spans="1:12" ht="114.75" x14ac:dyDescent="0.2">
      <c r="A47" s="193"/>
      <c r="B47" s="195"/>
      <c r="C47" s="58" t="s">
        <v>65</v>
      </c>
      <c r="D47" s="8" t="s">
        <v>30</v>
      </c>
      <c r="E47" s="77"/>
      <c r="F47" s="77"/>
      <c r="G47" s="73">
        <v>1</v>
      </c>
      <c r="H47" s="73">
        <v>1</v>
      </c>
      <c r="I47" s="191"/>
    </row>
    <row r="48" spans="1:12" ht="114.75" x14ac:dyDescent="0.2">
      <c r="A48" s="193"/>
      <c r="B48" s="195"/>
      <c r="C48" s="92" t="s">
        <v>66</v>
      </c>
      <c r="D48" s="8" t="s">
        <v>26</v>
      </c>
      <c r="E48" s="77"/>
      <c r="F48" s="77"/>
      <c r="G48" s="66">
        <v>100</v>
      </c>
      <c r="H48" s="66">
        <v>100</v>
      </c>
      <c r="I48" s="191"/>
    </row>
    <row r="49" spans="1:12" ht="78.75" customHeight="1" x14ac:dyDescent="0.2">
      <c r="A49" s="193"/>
      <c r="B49" s="195"/>
      <c r="C49" s="92" t="s">
        <v>67</v>
      </c>
      <c r="D49" s="70" t="s">
        <v>26</v>
      </c>
      <c r="E49" s="77"/>
      <c r="F49" s="77"/>
      <c r="G49" s="66">
        <v>100</v>
      </c>
      <c r="H49" s="66">
        <v>100</v>
      </c>
      <c r="I49" s="191"/>
    </row>
    <row r="50" spans="1:12" ht="78.75" customHeight="1" x14ac:dyDescent="0.2">
      <c r="A50" s="193"/>
      <c r="B50" s="195"/>
      <c r="C50" s="92" t="s">
        <v>68</v>
      </c>
      <c r="D50" s="70" t="s">
        <v>30</v>
      </c>
      <c r="E50" s="77"/>
      <c r="F50" s="77"/>
      <c r="G50" s="73">
        <v>1</v>
      </c>
      <c r="H50" s="73">
        <v>1</v>
      </c>
      <c r="I50" s="191"/>
    </row>
    <row r="51" spans="1:12" ht="89.25" x14ac:dyDescent="0.2">
      <c r="A51" s="193"/>
      <c r="B51" s="195"/>
      <c r="C51" s="92" t="s">
        <v>69</v>
      </c>
      <c r="D51" s="70" t="s">
        <v>30</v>
      </c>
      <c r="E51" s="77"/>
      <c r="F51" s="77"/>
      <c r="G51" s="73">
        <v>10</v>
      </c>
      <c r="H51" s="73">
        <v>10</v>
      </c>
      <c r="I51" s="191"/>
      <c r="L51" s="10"/>
    </row>
    <row r="52" spans="1:12" ht="81" customHeight="1" x14ac:dyDescent="0.2">
      <c r="A52" s="193"/>
      <c r="B52" s="195"/>
      <c r="C52" s="92" t="s">
        <v>70</v>
      </c>
      <c r="D52" s="70" t="s">
        <v>30</v>
      </c>
      <c r="E52" s="77"/>
      <c r="F52" s="77"/>
      <c r="G52" s="73" t="s">
        <v>64</v>
      </c>
      <c r="H52" s="73" t="s">
        <v>64</v>
      </c>
      <c r="I52" s="191"/>
      <c r="L52" s="10"/>
    </row>
    <row r="53" spans="1:12" x14ac:dyDescent="0.2">
      <c r="A53" s="223"/>
      <c r="B53" s="195"/>
      <c r="C53" s="88" t="s">
        <v>38</v>
      </c>
      <c r="D53" s="49" t="s">
        <v>21</v>
      </c>
      <c r="E53" s="83">
        <f>SUM(E54:E57)</f>
        <v>16880.169719999998</v>
      </c>
      <c r="F53" s="83">
        <f>SUM(F54:F57)</f>
        <v>16880.169699999999</v>
      </c>
      <c r="G53" s="83">
        <f>SUM(G54:G57)</f>
        <v>16880.169719999998</v>
      </c>
      <c r="H53" s="83">
        <f>SUM(H54:H57)</f>
        <v>16880.169699999999</v>
      </c>
      <c r="I53" s="191"/>
    </row>
    <row r="54" spans="1:12" x14ac:dyDescent="0.2">
      <c r="A54" s="223"/>
      <c r="B54" s="195"/>
      <c r="C54" s="90" t="s">
        <v>51</v>
      </c>
      <c r="D54" s="8" t="s">
        <v>21</v>
      </c>
      <c r="E54" s="85">
        <v>13750.26744</v>
      </c>
      <c r="F54" s="85">
        <v>13750.26742</v>
      </c>
      <c r="G54" s="85">
        <v>13750.26744</v>
      </c>
      <c r="H54" s="85">
        <v>13750.26742</v>
      </c>
      <c r="I54" s="191"/>
      <c r="J54" s="11"/>
    </row>
    <row r="55" spans="1:12" x14ac:dyDescent="0.2">
      <c r="A55" s="223"/>
      <c r="B55" s="195"/>
      <c r="C55" s="74" t="s">
        <v>31</v>
      </c>
      <c r="D55" s="8" t="s">
        <v>21</v>
      </c>
      <c r="E55" s="93">
        <v>2238.41563</v>
      </c>
      <c r="F55" s="93">
        <v>2238.41563</v>
      </c>
      <c r="G55" s="93">
        <v>2238.41563</v>
      </c>
      <c r="H55" s="93">
        <v>2238.41563</v>
      </c>
      <c r="I55" s="191"/>
      <c r="J55" s="11"/>
    </row>
    <row r="56" spans="1:12" x14ac:dyDescent="0.2">
      <c r="A56" s="223"/>
      <c r="B56" s="195"/>
      <c r="C56" s="74" t="s">
        <v>22</v>
      </c>
      <c r="D56" s="8" t="s">
        <v>21</v>
      </c>
      <c r="E56" s="85">
        <v>891.48665000000005</v>
      </c>
      <c r="F56" s="85">
        <v>891.48665000000005</v>
      </c>
      <c r="G56" s="85">
        <v>891.48665000000005</v>
      </c>
      <c r="H56" s="85">
        <v>891.48665000000005</v>
      </c>
      <c r="I56" s="191"/>
      <c r="J56" s="11"/>
    </row>
    <row r="57" spans="1:12" x14ac:dyDescent="0.2">
      <c r="A57" s="223"/>
      <c r="B57" s="199"/>
      <c r="C57" s="74" t="s">
        <v>71</v>
      </c>
      <c r="D57" s="8" t="s">
        <v>21</v>
      </c>
      <c r="E57" s="85">
        <v>0</v>
      </c>
      <c r="F57" s="85">
        <v>0</v>
      </c>
      <c r="G57" s="85">
        <v>0</v>
      </c>
      <c r="H57" s="85">
        <v>0</v>
      </c>
      <c r="I57" s="191"/>
      <c r="J57" s="11"/>
    </row>
    <row r="58" spans="1:12" ht="25.5" customHeight="1" x14ac:dyDescent="0.2">
      <c r="A58" s="193" t="s">
        <v>72</v>
      </c>
      <c r="B58" s="194" t="s">
        <v>73</v>
      </c>
      <c r="C58" s="58" t="s">
        <v>74</v>
      </c>
      <c r="D58" s="59" t="s">
        <v>75</v>
      </c>
      <c r="E58" s="94"/>
      <c r="F58" s="94"/>
      <c r="G58" s="94">
        <v>4.9400000000000004</v>
      </c>
      <c r="H58" s="94">
        <v>4.9400000000000004</v>
      </c>
      <c r="I58" s="190">
        <f>((H58/G58+H59/G59+H60/G60)/3)/(H62/G62)*100</f>
        <v>103.02356455845425</v>
      </c>
      <c r="J58" s="13"/>
    </row>
    <row r="59" spans="1:12" ht="42.75" customHeight="1" x14ac:dyDescent="0.2">
      <c r="A59" s="193"/>
      <c r="B59" s="195"/>
      <c r="C59" s="58" t="s">
        <v>76</v>
      </c>
      <c r="D59" s="59" t="s">
        <v>75</v>
      </c>
      <c r="E59" s="94"/>
      <c r="F59" s="94"/>
      <c r="G59" s="94">
        <v>3.6720000000000002</v>
      </c>
      <c r="H59" s="94">
        <v>3.6720000000000002</v>
      </c>
      <c r="I59" s="191"/>
      <c r="J59" s="13"/>
    </row>
    <row r="60" spans="1:12" ht="27.75" customHeight="1" x14ac:dyDescent="0.2">
      <c r="A60" s="193"/>
      <c r="B60" s="195"/>
      <c r="C60" s="58" t="s">
        <v>77</v>
      </c>
      <c r="D60" s="59" t="s">
        <v>78</v>
      </c>
      <c r="E60" s="94"/>
      <c r="F60" s="94"/>
      <c r="G60" s="94">
        <v>3165.6</v>
      </c>
      <c r="H60" s="94">
        <v>3165.6</v>
      </c>
      <c r="I60" s="191"/>
      <c r="J60" s="221"/>
      <c r="K60" s="221"/>
      <c r="L60" s="221"/>
    </row>
    <row r="61" spans="1:12" ht="27.75" customHeight="1" x14ac:dyDescent="0.2">
      <c r="A61" s="193"/>
      <c r="B61" s="195"/>
      <c r="C61" s="58" t="s">
        <v>79</v>
      </c>
      <c r="D61" s="59" t="s">
        <v>75</v>
      </c>
      <c r="E61" s="94"/>
      <c r="F61" s="94"/>
      <c r="G61" s="94">
        <v>4.6849999999999996</v>
      </c>
      <c r="H61" s="94">
        <v>4.6849999999999996</v>
      </c>
      <c r="I61" s="191"/>
      <c r="J61" s="44"/>
      <c r="K61" s="44"/>
      <c r="L61" s="44"/>
    </row>
    <row r="62" spans="1:12" x14ac:dyDescent="0.2">
      <c r="A62" s="193"/>
      <c r="B62" s="195"/>
      <c r="C62" s="75" t="s">
        <v>80</v>
      </c>
      <c r="D62" s="48" t="s">
        <v>21</v>
      </c>
      <c r="E62" s="95">
        <f>SUM(E63:E65)</f>
        <v>54229.101559999996</v>
      </c>
      <c r="F62" s="95">
        <f>SUM(F63:F65)</f>
        <v>52637.570629999995</v>
      </c>
      <c r="G62" s="95">
        <f>SUM(G63:G65)</f>
        <v>54229.101559999996</v>
      </c>
      <c r="H62" s="95">
        <f>SUM(H63:H65)</f>
        <v>52637.570629999995</v>
      </c>
      <c r="I62" s="191"/>
      <c r="J62" s="11"/>
    </row>
    <row r="63" spans="1:12" x14ac:dyDescent="0.2">
      <c r="A63" s="223"/>
      <c r="B63" s="195"/>
      <c r="C63" s="58" t="s">
        <v>31</v>
      </c>
      <c r="D63" s="48" t="s">
        <v>21</v>
      </c>
      <c r="E63" s="85">
        <v>46000</v>
      </c>
      <c r="F63" s="85">
        <v>45459.068099999997</v>
      </c>
      <c r="G63" s="85">
        <v>46000</v>
      </c>
      <c r="H63" s="85">
        <v>45459.068099999997</v>
      </c>
      <c r="I63" s="191"/>
      <c r="J63" s="11"/>
    </row>
    <row r="64" spans="1:12" x14ac:dyDescent="0.2">
      <c r="A64" s="223"/>
      <c r="B64" s="195"/>
      <c r="C64" s="58" t="s">
        <v>22</v>
      </c>
      <c r="D64" s="48" t="s">
        <v>21</v>
      </c>
      <c r="E64" s="85">
        <v>8089.3085600000004</v>
      </c>
      <c r="F64" s="85">
        <v>7178.5025299999998</v>
      </c>
      <c r="G64" s="85">
        <v>8089.3085600000004</v>
      </c>
      <c r="H64" s="85">
        <v>7178.5025299999998</v>
      </c>
      <c r="I64" s="191"/>
      <c r="J64" s="11"/>
    </row>
    <row r="65" spans="1:12" x14ac:dyDescent="0.2">
      <c r="A65" s="223"/>
      <c r="B65" s="199"/>
      <c r="C65" s="96" t="s">
        <v>71</v>
      </c>
      <c r="D65" s="48" t="s">
        <v>21</v>
      </c>
      <c r="E65" s="85">
        <v>139.79300000000001</v>
      </c>
      <c r="F65" s="85">
        <v>0</v>
      </c>
      <c r="G65" s="85">
        <v>139.79300000000001</v>
      </c>
      <c r="H65" s="85">
        <v>0</v>
      </c>
      <c r="I65" s="192"/>
      <c r="J65" s="11"/>
    </row>
    <row r="66" spans="1:12" ht="53.25" customHeight="1" x14ac:dyDescent="0.2">
      <c r="A66" s="200">
        <v>9</v>
      </c>
      <c r="B66" s="194" t="s">
        <v>81</v>
      </c>
      <c r="C66" s="97" t="s">
        <v>82</v>
      </c>
      <c r="D66" s="59" t="s">
        <v>16</v>
      </c>
      <c r="E66" s="63"/>
      <c r="F66" s="63"/>
      <c r="G66" s="73" t="s">
        <v>64</v>
      </c>
      <c r="H66" s="73" t="s">
        <v>64</v>
      </c>
      <c r="I66" s="203">
        <f>((H72/G72+H76/G76+H81/G81+H82/G82+H84/G84+H85/G85+H88/G88+H90/G90+H91/G91+H92/G92+H93/G93)/11)/(H94/G94)*100</f>
        <v>148.46332455307422</v>
      </c>
      <c r="J66" s="14"/>
    </row>
    <row r="67" spans="1:12" ht="52.5" customHeight="1" x14ac:dyDescent="0.2">
      <c r="A67" s="201"/>
      <c r="B67" s="195"/>
      <c r="C67" s="97" t="s">
        <v>83</v>
      </c>
      <c r="D67" s="59" t="s">
        <v>16</v>
      </c>
      <c r="E67" s="63"/>
      <c r="F67" s="63"/>
      <c r="G67" s="73" t="s">
        <v>64</v>
      </c>
      <c r="H67" s="73" t="s">
        <v>64</v>
      </c>
      <c r="I67" s="203"/>
      <c r="J67" s="11"/>
    </row>
    <row r="68" spans="1:12" x14ac:dyDescent="0.2">
      <c r="A68" s="201"/>
      <c r="B68" s="195"/>
      <c r="C68" s="97" t="s">
        <v>84</v>
      </c>
      <c r="D68" s="59" t="s">
        <v>16</v>
      </c>
      <c r="E68" s="63"/>
      <c r="F68" s="63"/>
      <c r="G68" s="73" t="s">
        <v>64</v>
      </c>
      <c r="H68" s="73" t="s">
        <v>64</v>
      </c>
      <c r="I68" s="203"/>
      <c r="J68" s="11"/>
    </row>
    <row r="69" spans="1:12" ht="25.5" x14ac:dyDescent="0.2">
      <c r="A69" s="201"/>
      <c r="B69" s="195"/>
      <c r="C69" s="97" t="s">
        <v>85</v>
      </c>
      <c r="D69" s="59" t="s">
        <v>30</v>
      </c>
      <c r="E69" s="63"/>
      <c r="F69" s="63"/>
      <c r="G69" s="73" t="s">
        <v>64</v>
      </c>
      <c r="H69" s="73" t="s">
        <v>64</v>
      </c>
      <c r="I69" s="203"/>
      <c r="J69" s="11"/>
    </row>
    <row r="70" spans="1:12" ht="63" customHeight="1" x14ac:dyDescent="0.2">
      <c r="A70" s="201"/>
      <c r="B70" s="195"/>
      <c r="C70" s="97" t="s">
        <v>86</v>
      </c>
      <c r="D70" s="59" t="s">
        <v>16</v>
      </c>
      <c r="E70" s="63"/>
      <c r="F70" s="63"/>
      <c r="G70" s="73" t="s">
        <v>64</v>
      </c>
      <c r="H70" s="73" t="s">
        <v>64</v>
      </c>
      <c r="I70" s="203"/>
      <c r="J70" s="11"/>
    </row>
    <row r="71" spans="1:12" ht="51" x14ac:dyDescent="0.2">
      <c r="A71" s="201"/>
      <c r="B71" s="195"/>
      <c r="C71" s="97" t="s">
        <v>87</v>
      </c>
      <c r="D71" s="59" t="s">
        <v>30</v>
      </c>
      <c r="E71" s="63"/>
      <c r="F71" s="63"/>
      <c r="G71" s="73" t="s">
        <v>64</v>
      </c>
      <c r="H71" s="73" t="s">
        <v>64</v>
      </c>
      <c r="I71" s="203"/>
      <c r="J71" s="11"/>
    </row>
    <row r="72" spans="1:12" ht="77.25" customHeight="1" x14ac:dyDescent="0.2">
      <c r="A72" s="201"/>
      <c r="B72" s="195"/>
      <c r="C72" s="74" t="s">
        <v>88</v>
      </c>
      <c r="D72" s="8" t="s">
        <v>30</v>
      </c>
      <c r="E72" s="8"/>
      <c r="F72" s="8"/>
      <c r="G72" s="8">
        <v>336</v>
      </c>
      <c r="H72" s="8">
        <v>336</v>
      </c>
      <c r="I72" s="203"/>
    </row>
    <row r="73" spans="1:12" ht="53.25" customHeight="1" x14ac:dyDescent="0.2">
      <c r="A73" s="201"/>
      <c r="B73" s="195"/>
      <c r="C73" s="74" t="s">
        <v>89</v>
      </c>
      <c r="D73" s="8" t="s">
        <v>30</v>
      </c>
      <c r="E73" s="64"/>
      <c r="F73" s="64"/>
      <c r="G73" s="8" t="s">
        <v>64</v>
      </c>
      <c r="H73" s="8" t="s">
        <v>64</v>
      </c>
      <c r="I73" s="203"/>
    </row>
    <row r="74" spans="1:12" ht="42" customHeight="1" x14ac:dyDescent="0.2">
      <c r="A74" s="201"/>
      <c r="B74" s="195"/>
      <c r="C74" s="74" t="s">
        <v>90</v>
      </c>
      <c r="D74" s="8" t="s">
        <v>30</v>
      </c>
      <c r="E74" s="64"/>
      <c r="F74" s="64"/>
      <c r="G74" s="8" t="s">
        <v>64</v>
      </c>
      <c r="H74" s="8" t="s">
        <v>64</v>
      </c>
      <c r="I74" s="203"/>
    </row>
    <row r="75" spans="1:12" ht="66" customHeight="1" x14ac:dyDescent="0.2">
      <c r="A75" s="201"/>
      <c r="B75" s="195"/>
      <c r="C75" s="74" t="s">
        <v>91</v>
      </c>
      <c r="D75" s="8" t="s">
        <v>30</v>
      </c>
      <c r="E75" s="64"/>
      <c r="F75" s="64"/>
      <c r="G75" s="8" t="s">
        <v>64</v>
      </c>
      <c r="H75" s="8" t="s">
        <v>64</v>
      </c>
      <c r="I75" s="203"/>
      <c r="J75" s="12"/>
      <c r="K75" s="12"/>
      <c r="L75" s="12"/>
    </row>
    <row r="76" spans="1:12" ht="25.5" x14ac:dyDescent="0.2">
      <c r="A76" s="201"/>
      <c r="B76" s="195"/>
      <c r="C76" s="74" t="s">
        <v>92</v>
      </c>
      <c r="D76" s="8" t="s">
        <v>30</v>
      </c>
      <c r="E76" s="64"/>
      <c r="F76" s="64"/>
      <c r="G76" s="8">
        <v>6</v>
      </c>
      <c r="H76" s="8">
        <v>10</v>
      </c>
      <c r="I76" s="203"/>
      <c r="J76" s="12"/>
      <c r="K76" s="12"/>
      <c r="L76" s="12"/>
    </row>
    <row r="77" spans="1:12" ht="28.5" customHeight="1" x14ac:dyDescent="0.2">
      <c r="A77" s="201"/>
      <c r="B77" s="195"/>
      <c r="C77" s="74" t="s">
        <v>93</v>
      </c>
      <c r="D77" s="8" t="s">
        <v>16</v>
      </c>
      <c r="E77" s="64"/>
      <c r="F77" s="64"/>
      <c r="G77" s="8" t="s">
        <v>64</v>
      </c>
      <c r="H77" s="8" t="s">
        <v>64</v>
      </c>
      <c r="I77" s="203"/>
    </row>
    <row r="78" spans="1:12" ht="41.25" customHeight="1" x14ac:dyDescent="0.2">
      <c r="A78" s="201"/>
      <c r="B78" s="195"/>
      <c r="C78" s="74" t="s">
        <v>94</v>
      </c>
      <c r="D78" s="8" t="s">
        <v>16</v>
      </c>
      <c r="E78" s="64"/>
      <c r="F78" s="64"/>
      <c r="G78" s="8" t="s">
        <v>64</v>
      </c>
      <c r="H78" s="8" t="s">
        <v>64</v>
      </c>
      <c r="I78" s="203"/>
    </row>
    <row r="79" spans="1:12" ht="39" customHeight="1" x14ac:dyDescent="0.2">
      <c r="A79" s="201"/>
      <c r="B79" s="195"/>
      <c r="C79" s="74" t="s">
        <v>95</v>
      </c>
      <c r="D79" s="8" t="s">
        <v>30</v>
      </c>
      <c r="E79" s="64"/>
      <c r="F79" s="64"/>
      <c r="G79" s="8" t="s">
        <v>64</v>
      </c>
      <c r="H79" s="8" t="s">
        <v>64</v>
      </c>
      <c r="I79" s="203"/>
    </row>
    <row r="80" spans="1:12" ht="53.25" customHeight="1" x14ac:dyDescent="0.2">
      <c r="A80" s="201"/>
      <c r="B80" s="195"/>
      <c r="C80" s="58" t="s">
        <v>96</v>
      </c>
      <c r="D80" s="8" t="s">
        <v>16</v>
      </c>
      <c r="E80" s="64"/>
      <c r="F80" s="64"/>
      <c r="G80" s="8" t="s">
        <v>64</v>
      </c>
      <c r="H80" s="8" t="s">
        <v>64</v>
      </c>
      <c r="I80" s="203"/>
    </row>
    <row r="81" spans="1:10" ht="42" customHeight="1" x14ac:dyDescent="0.2">
      <c r="A81" s="201"/>
      <c r="B81" s="195"/>
      <c r="C81" s="74" t="s">
        <v>97</v>
      </c>
      <c r="D81" s="8" t="s">
        <v>30</v>
      </c>
      <c r="E81" s="64"/>
      <c r="F81" s="64"/>
      <c r="G81" s="8">
        <v>4</v>
      </c>
      <c r="H81" s="8">
        <v>3</v>
      </c>
      <c r="I81" s="203"/>
    </row>
    <row r="82" spans="1:10" ht="38.25" x14ac:dyDescent="0.2">
      <c r="A82" s="201"/>
      <c r="B82" s="195"/>
      <c r="C82" s="74" t="s">
        <v>98</v>
      </c>
      <c r="D82" s="8" t="s">
        <v>99</v>
      </c>
      <c r="E82" s="64"/>
      <c r="F82" s="64"/>
      <c r="G82" s="81">
        <v>5070</v>
      </c>
      <c r="H82" s="81">
        <v>4850</v>
      </c>
      <c r="I82" s="203"/>
    </row>
    <row r="83" spans="1:10" ht="63.75" x14ac:dyDescent="0.2">
      <c r="A83" s="201"/>
      <c r="B83" s="195"/>
      <c r="C83" s="74" t="s">
        <v>100</v>
      </c>
      <c r="D83" s="8" t="s">
        <v>30</v>
      </c>
      <c r="E83" s="64"/>
      <c r="F83" s="64"/>
      <c r="G83" s="8" t="s">
        <v>64</v>
      </c>
      <c r="H83" s="8" t="s">
        <v>64</v>
      </c>
      <c r="I83" s="203"/>
    </row>
    <row r="84" spans="1:10" ht="51" x14ac:dyDescent="0.2">
      <c r="A84" s="201"/>
      <c r="B84" s="195"/>
      <c r="C84" s="74" t="s">
        <v>101</v>
      </c>
      <c r="D84" s="8" t="s">
        <v>30</v>
      </c>
      <c r="E84" s="64"/>
      <c r="F84" s="64"/>
      <c r="G84" s="8">
        <v>5</v>
      </c>
      <c r="H84" s="8">
        <v>6</v>
      </c>
      <c r="I84" s="203"/>
    </row>
    <row r="85" spans="1:10" ht="52.5" customHeight="1" x14ac:dyDescent="0.2">
      <c r="A85" s="201"/>
      <c r="B85" s="195"/>
      <c r="C85" s="74" t="s">
        <v>102</v>
      </c>
      <c r="D85" s="8" t="s">
        <v>30</v>
      </c>
      <c r="E85" s="64"/>
      <c r="F85" s="64"/>
      <c r="G85" s="8">
        <v>1</v>
      </c>
      <c r="H85" s="8">
        <v>1</v>
      </c>
      <c r="I85" s="203"/>
    </row>
    <row r="86" spans="1:10" ht="51.75" customHeight="1" x14ac:dyDescent="0.2">
      <c r="A86" s="201"/>
      <c r="B86" s="195"/>
      <c r="C86" s="74" t="s">
        <v>103</v>
      </c>
      <c r="D86" s="8" t="s">
        <v>30</v>
      </c>
      <c r="E86" s="64"/>
      <c r="F86" s="64"/>
      <c r="G86" s="8" t="s">
        <v>64</v>
      </c>
      <c r="H86" s="8" t="s">
        <v>64</v>
      </c>
      <c r="I86" s="203"/>
    </row>
    <row r="87" spans="1:10" ht="52.5" customHeight="1" x14ac:dyDescent="0.2">
      <c r="A87" s="201"/>
      <c r="B87" s="195"/>
      <c r="C87" s="74" t="s">
        <v>104</v>
      </c>
      <c r="D87" s="8" t="s">
        <v>26</v>
      </c>
      <c r="E87" s="64"/>
      <c r="F87" s="64"/>
      <c r="G87" s="66" t="s">
        <v>64</v>
      </c>
      <c r="H87" s="66" t="s">
        <v>64</v>
      </c>
      <c r="I87" s="203"/>
      <c r="J87" s="10"/>
    </row>
    <row r="88" spans="1:10" ht="38.25" x14ac:dyDescent="0.2">
      <c r="A88" s="201"/>
      <c r="B88" s="195"/>
      <c r="C88" s="74" t="s">
        <v>105</v>
      </c>
      <c r="D88" s="8" t="s">
        <v>30</v>
      </c>
      <c r="E88" s="64"/>
      <c r="F88" s="64"/>
      <c r="G88" s="73">
        <v>48</v>
      </c>
      <c r="H88" s="66">
        <v>54</v>
      </c>
      <c r="I88" s="203"/>
      <c r="J88" s="10"/>
    </row>
    <row r="89" spans="1:10" ht="66.75" customHeight="1" x14ac:dyDescent="0.2">
      <c r="A89" s="201"/>
      <c r="B89" s="195"/>
      <c r="C89" s="74" t="s">
        <v>106</v>
      </c>
      <c r="D89" s="8" t="s">
        <v>26</v>
      </c>
      <c r="E89" s="64"/>
      <c r="F89" s="64"/>
      <c r="G89" s="66" t="s">
        <v>64</v>
      </c>
      <c r="H89" s="81" t="s">
        <v>64</v>
      </c>
      <c r="I89" s="203"/>
    </row>
    <row r="90" spans="1:10" ht="66.75" customHeight="1" x14ac:dyDescent="0.2">
      <c r="A90" s="201"/>
      <c r="B90" s="195"/>
      <c r="C90" s="74" t="s">
        <v>107</v>
      </c>
      <c r="D90" s="8" t="s">
        <v>30</v>
      </c>
      <c r="E90" s="64"/>
      <c r="F90" s="64"/>
      <c r="G90" s="66">
        <v>76</v>
      </c>
      <c r="H90" s="81">
        <v>93</v>
      </c>
      <c r="I90" s="203"/>
    </row>
    <row r="91" spans="1:10" ht="66.75" customHeight="1" x14ac:dyDescent="0.2">
      <c r="A91" s="201"/>
      <c r="B91" s="195"/>
      <c r="C91" s="74" t="s">
        <v>108</v>
      </c>
      <c r="D91" s="8" t="s">
        <v>30</v>
      </c>
      <c r="E91" s="64"/>
      <c r="F91" s="64"/>
      <c r="G91" s="66">
        <v>3</v>
      </c>
      <c r="H91" s="81">
        <v>3</v>
      </c>
      <c r="I91" s="203"/>
    </row>
    <row r="92" spans="1:10" ht="66.75" customHeight="1" x14ac:dyDescent="0.2">
      <c r="A92" s="201"/>
      <c r="B92" s="195"/>
      <c r="C92" s="74" t="s">
        <v>109</v>
      </c>
      <c r="D92" s="59" t="s">
        <v>110</v>
      </c>
      <c r="E92" s="64"/>
      <c r="F92" s="64"/>
      <c r="G92" s="66">
        <v>282.60000000000002</v>
      </c>
      <c r="H92" s="81">
        <v>1518</v>
      </c>
      <c r="I92" s="203"/>
    </row>
    <row r="93" spans="1:10" ht="66.75" customHeight="1" x14ac:dyDescent="0.2">
      <c r="A93" s="201"/>
      <c r="B93" s="195"/>
      <c r="C93" s="74" t="s">
        <v>111</v>
      </c>
      <c r="D93" s="59" t="s">
        <v>112</v>
      </c>
      <c r="E93" s="64"/>
      <c r="F93" s="64"/>
      <c r="G93" s="66">
        <v>881</v>
      </c>
      <c r="H93" s="81">
        <v>914</v>
      </c>
      <c r="I93" s="203"/>
    </row>
    <row r="94" spans="1:10" x14ac:dyDescent="0.2">
      <c r="A94" s="201"/>
      <c r="B94" s="195"/>
      <c r="C94" s="75" t="s">
        <v>56</v>
      </c>
      <c r="D94" s="49" t="s">
        <v>21</v>
      </c>
      <c r="E94" s="61">
        <f>E95</f>
        <v>647.26725999999996</v>
      </c>
      <c r="F94" s="61">
        <f>F95</f>
        <v>647.26725999999996</v>
      </c>
      <c r="G94" s="61">
        <f>G95</f>
        <v>647.26725999999996</v>
      </c>
      <c r="H94" s="61">
        <f>H95</f>
        <v>647.26725999999996</v>
      </c>
      <c r="I94" s="203"/>
    </row>
    <row r="95" spans="1:10" x14ac:dyDescent="0.2">
      <c r="A95" s="202"/>
      <c r="B95" s="199"/>
      <c r="C95" s="58" t="s">
        <v>22</v>
      </c>
      <c r="D95" s="8" t="s">
        <v>21</v>
      </c>
      <c r="E95" s="63">
        <v>647.26725999999996</v>
      </c>
      <c r="F95" s="63">
        <v>647.26725999999996</v>
      </c>
      <c r="G95" s="63">
        <v>647.26725999999996</v>
      </c>
      <c r="H95" s="63">
        <v>647.26725999999996</v>
      </c>
      <c r="I95" s="203"/>
      <c r="J95" s="11"/>
    </row>
    <row r="96" spans="1:10" ht="38.25" customHeight="1" x14ac:dyDescent="0.2">
      <c r="A96" s="193">
        <v>10</v>
      </c>
      <c r="B96" s="194" t="s">
        <v>113</v>
      </c>
      <c r="C96" s="80" t="s">
        <v>114</v>
      </c>
      <c r="D96" s="8" t="s">
        <v>115</v>
      </c>
      <c r="E96" s="8"/>
      <c r="F96" s="8"/>
      <c r="G96" s="8">
        <v>4</v>
      </c>
      <c r="H96" s="8">
        <v>0</v>
      </c>
      <c r="I96" s="203">
        <f>((H97/G97+H98/G98+H99/G99+H100/G100+H101/G101+H102/G102)/6)/(H104/G104)*100</f>
        <v>1340.9733377927648</v>
      </c>
      <c r="J96" s="10"/>
    </row>
    <row r="97" spans="1:15" ht="39" customHeight="1" x14ac:dyDescent="0.2">
      <c r="A97" s="193"/>
      <c r="B97" s="195"/>
      <c r="C97" s="62" t="s">
        <v>116</v>
      </c>
      <c r="D97" s="8" t="s">
        <v>115</v>
      </c>
      <c r="E97" s="8"/>
      <c r="F97" s="8"/>
      <c r="G97" s="8">
        <v>750</v>
      </c>
      <c r="H97" s="8">
        <v>1250</v>
      </c>
      <c r="I97" s="203"/>
    </row>
    <row r="98" spans="1:15" ht="28.5" customHeight="1" x14ac:dyDescent="0.2">
      <c r="A98" s="193"/>
      <c r="B98" s="195"/>
      <c r="C98" s="62" t="s">
        <v>117</v>
      </c>
      <c r="D98" s="8" t="s">
        <v>115</v>
      </c>
      <c r="E98" s="8"/>
      <c r="F98" s="8"/>
      <c r="G98" s="8">
        <v>450</v>
      </c>
      <c r="H98" s="8">
        <v>1200</v>
      </c>
      <c r="I98" s="203"/>
    </row>
    <row r="99" spans="1:15" ht="42" customHeight="1" x14ac:dyDescent="0.2">
      <c r="A99" s="193"/>
      <c r="B99" s="195"/>
      <c r="C99" s="80" t="s">
        <v>118</v>
      </c>
      <c r="D99" s="59" t="s">
        <v>26</v>
      </c>
      <c r="E99" s="8"/>
      <c r="F99" s="8"/>
      <c r="G99" s="8">
        <v>50</v>
      </c>
      <c r="H99" s="8">
        <v>40.82</v>
      </c>
      <c r="I99" s="203"/>
    </row>
    <row r="100" spans="1:15" ht="26.25" customHeight="1" x14ac:dyDescent="0.2">
      <c r="A100" s="193"/>
      <c r="B100" s="195"/>
      <c r="C100" s="80" t="s">
        <v>119</v>
      </c>
      <c r="D100" s="8" t="s">
        <v>30</v>
      </c>
      <c r="E100" s="8"/>
      <c r="F100" s="8"/>
      <c r="G100" s="8">
        <v>17</v>
      </c>
      <c r="H100" s="8">
        <v>17</v>
      </c>
      <c r="I100" s="203"/>
    </row>
    <row r="101" spans="1:15" ht="39.75" customHeight="1" x14ac:dyDescent="0.2">
      <c r="A101" s="193"/>
      <c r="B101" s="195"/>
      <c r="C101" s="62" t="s">
        <v>120</v>
      </c>
      <c r="D101" s="8" t="s">
        <v>30</v>
      </c>
      <c r="E101" s="8"/>
      <c r="F101" s="8"/>
      <c r="G101" s="8">
        <v>6</v>
      </c>
      <c r="H101" s="8">
        <v>7</v>
      </c>
      <c r="I101" s="203"/>
      <c r="J101" s="15"/>
      <c r="K101" s="15"/>
      <c r="L101" s="15"/>
    </row>
    <row r="102" spans="1:15" ht="27" customHeight="1" x14ac:dyDescent="0.2">
      <c r="A102" s="193"/>
      <c r="B102" s="195"/>
      <c r="C102" s="62" t="s">
        <v>121</v>
      </c>
      <c r="D102" s="8" t="s">
        <v>30</v>
      </c>
      <c r="E102" s="8"/>
      <c r="F102" s="8"/>
      <c r="G102" s="8">
        <v>11</v>
      </c>
      <c r="H102" s="8">
        <v>1</v>
      </c>
      <c r="I102" s="203"/>
      <c r="J102" s="16"/>
      <c r="K102" s="16"/>
      <c r="L102" s="16"/>
    </row>
    <row r="103" spans="1:15" ht="15" customHeight="1" x14ac:dyDescent="0.2">
      <c r="A103" s="193"/>
      <c r="B103" s="195"/>
      <c r="C103" s="62" t="s">
        <v>122</v>
      </c>
      <c r="D103" s="8" t="s">
        <v>30</v>
      </c>
      <c r="E103" s="8"/>
      <c r="F103" s="8"/>
      <c r="G103" s="8">
        <v>1</v>
      </c>
      <c r="H103" s="8">
        <v>0</v>
      </c>
      <c r="I103" s="203"/>
      <c r="J103" s="16"/>
      <c r="K103" s="16"/>
      <c r="L103" s="16"/>
    </row>
    <row r="104" spans="1:15" x14ac:dyDescent="0.2">
      <c r="A104" s="193"/>
      <c r="B104" s="195"/>
      <c r="C104" s="75" t="s">
        <v>56</v>
      </c>
      <c r="D104" s="49" t="s">
        <v>21</v>
      </c>
      <c r="E104" s="76">
        <f>SUM(E105:E106)</f>
        <v>18932.157039999998</v>
      </c>
      <c r="F104" s="76">
        <f>SUM(F105:F106)</f>
        <v>1742.96703</v>
      </c>
      <c r="G104" s="78">
        <f>SUM(G105:G106)</f>
        <v>18932.157039999998</v>
      </c>
      <c r="H104" s="78">
        <f>SUM(H105:H106)</f>
        <v>1742.96703</v>
      </c>
      <c r="I104" s="203"/>
      <c r="J104" s="11"/>
    </row>
    <row r="105" spans="1:15" x14ac:dyDescent="0.2">
      <c r="A105" s="193"/>
      <c r="B105" s="195"/>
      <c r="C105" s="62" t="s">
        <v>22</v>
      </c>
      <c r="D105" s="8" t="s">
        <v>21</v>
      </c>
      <c r="E105" s="85">
        <v>1743.8070399999999</v>
      </c>
      <c r="F105" s="85">
        <v>1742.96703</v>
      </c>
      <c r="G105" s="85">
        <v>1743.8070399999999</v>
      </c>
      <c r="H105" s="85">
        <v>1742.96703</v>
      </c>
      <c r="I105" s="203"/>
      <c r="J105" s="11"/>
    </row>
    <row r="106" spans="1:15" x14ac:dyDescent="0.2">
      <c r="A106" s="193"/>
      <c r="B106" s="199"/>
      <c r="C106" s="80" t="s">
        <v>31</v>
      </c>
      <c r="D106" s="8" t="s">
        <v>21</v>
      </c>
      <c r="E106" s="85">
        <v>17188.349999999999</v>
      </c>
      <c r="F106" s="85">
        <v>0</v>
      </c>
      <c r="G106" s="85">
        <v>17188.349999999999</v>
      </c>
      <c r="H106" s="85">
        <v>0</v>
      </c>
      <c r="I106" s="203"/>
      <c r="J106" s="222"/>
      <c r="K106" s="222"/>
      <c r="L106" s="222"/>
      <c r="M106" s="222"/>
      <c r="N106" s="222"/>
      <c r="O106" s="222"/>
    </row>
    <row r="107" spans="1:15" ht="16.5" customHeight="1" x14ac:dyDescent="0.2">
      <c r="A107" s="200">
        <v>11</v>
      </c>
      <c r="B107" s="194" t="s">
        <v>123</v>
      </c>
      <c r="C107" s="74" t="s">
        <v>124</v>
      </c>
      <c r="D107" s="8" t="s">
        <v>115</v>
      </c>
      <c r="E107" s="81"/>
      <c r="F107" s="81"/>
      <c r="G107" s="81">
        <v>5</v>
      </c>
      <c r="H107" s="81">
        <v>3</v>
      </c>
      <c r="I107" s="203">
        <f>((H107/G107+H108/G108+H110/G110+H111/G111+H112/G112)/4)/(H113/G113)*100</f>
        <v>99.987814393225847</v>
      </c>
      <c r="J107" s="10"/>
    </row>
    <row r="108" spans="1:15" ht="26.25" customHeight="1" x14ac:dyDescent="0.2">
      <c r="A108" s="201"/>
      <c r="B108" s="195"/>
      <c r="C108" s="58" t="s">
        <v>125</v>
      </c>
      <c r="D108" s="8" t="s">
        <v>115</v>
      </c>
      <c r="E108" s="81"/>
      <c r="F108" s="81"/>
      <c r="G108" s="81">
        <v>5</v>
      </c>
      <c r="H108" s="81">
        <v>1</v>
      </c>
      <c r="I108" s="203"/>
    </row>
    <row r="109" spans="1:15" ht="38.25" x14ac:dyDescent="0.2">
      <c r="A109" s="201"/>
      <c r="B109" s="195"/>
      <c r="C109" s="58" t="s">
        <v>126</v>
      </c>
      <c r="D109" s="8" t="s">
        <v>127</v>
      </c>
      <c r="E109" s="81"/>
      <c r="F109" s="81"/>
      <c r="G109" s="81">
        <v>0</v>
      </c>
      <c r="H109" s="81">
        <v>1.8</v>
      </c>
      <c r="I109" s="203"/>
      <c r="J109" s="12"/>
      <c r="K109" s="12"/>
      <c r="L109" s="12"/>
    </row>
    <row r="110" spans="1:15" ht="52.5" customHeight="1" x14ac:dyDescent="0.2">
      <c r="A110" s="201"/>
      <c r="B110" s="195"/>
      <c r="C110" s="58" t="s">
        <v>128</v>
      </c>
      <c r="D110" s="8" t="s">
        <v>26</v>
      </c>
      <c r="E110" s="81"/>
      <c r="F110" s="81"/>
      <c r="G110" s="81">
        <v>100</v>
      </c>
      <c r="H110" s="81">
        <v>90.56</v>
      </c>
      <c r="I110" s="203"/>
    </row>
    <row r="111" spans="1:15" ht="39" customHeight="1" x14ac:dyDescent="0.2">
      <c r="A111" s="201"/>
      <c r="B111" s="195"/>
      <c r="C111" s="62" t="s">
        <v>129</v>
      </c>
      <c r="D111" s="8" t="s">
        <v>130</v>
      </c>
      <c r="E111" s="98"/>
      <c r="F111" s="98"/>
      <c r="G111" s="81">
        <v>6</v>
      </c>
      <c r="H111" s="81">
        <v>6</v>
      </c>
      <c r="I111" s="203"/>
      <c r="J111" s="12"/>
      <c r="K111" s="12"/>
      <c r="L111" s="12"/>
    </row>
    <row r="112" spans="1:15" ht="39" customHeight="1" x14ac:dyDescent="0.2">
      <c r="A112" s="201"/>
      <c r="B112" s="195"/>
      <c r="C112" s="62" t="s">
        <v>131</v>
      </c>
      <c r="D112" s="59" t="s">
        <v>132</v>
      </c>
      <c r="E112" s="98"/>
      <c r="F112" s="98"/>
      <c r="G112" s="81">
        <v>5</v>
      </c>
      <c r="H112" s="81">
        <v>5</v>
      </c>
      <c r="I112" s="203"/>
    </row>
    <row r="113" spans="1:12" ht="13.5" customHeight="1" x14ac:dyDescent="0.2">
      <c r="A113" s="201"/>
      <c r="B113" s="195"/>
      <c r="C113" s="99" t="s">
        <v>80</v>
      </c>
      <c r="D113" s="46" t="s">
        <v>21</v>
      </c>
      <c r="E113" s="100">
        <f>SUM(E114:E116)</f>
        <v>8835.738800000001</v>
      </c>
      <c r="F113" s="100">
        <f>SUM(F114:F116)</f>
        <v>8186.4259899999997</v>
      </c>
      <c r="G113" s="100">
        <f>SUM(G114:G116)</f>
        <v>8835.738800000001</v>
      </c>
      <c r="H113" s="100">
        <f>SUM(H114:H116)</f>
        <v>8186.4259899999997</v>
      </c>
      <c r="I113" s="203"/>
    </row>
    <row r="114" spans="1:12" x14ac:dyDescent="0.2">
      <c r="A114" s="201"/>
      <c r="B114" s="195"/>
      <c r="C114" s="101" t="s">
        <v>31</v>
      </c>
      <c r="D114" s="102" t="s">
        <v>21</v>
      </c>
      <c r="E114" s="103">
        <v>2615.6488100000001</v>
      </c>
      <c r="F114" s="103">
        <v>2000</v>
      </c>
      <c r="G114" s="103">
        <v>2615.6488100000001</v>
      </c>
      <c r="H114" s="103">
        <v>2000</v>
      </c>
      <c r="I114" s="203"/>
    </row>
    <row r="115" spans="1:12" x14ac:dyDescent="0.2">
      <c r="A115" s="201"/>
      <c r="B115" s="195"/>
      <c r="C115" s="101" t="s">
        <v>22</v>
      </c>
      <c r="D115" s="102" t="s">
        <v>21</v>
      </c>
      <c r="E115" s="103">
        <v>6220.0899900000004</v>
      </c>
      <c r="F115" s="103">
        <v>6186.4259899999997</v>
      </c>
      <c r="G115" s="103">
        <v>6220.0899900000004</v>
      </c>
      <c r="H115" s="103">
        <v>6186.4259899999997</v>
      </c>
      <c r="I115" s="203"/>
      <c r="J115" s="11"/>
    </row>
    <row r="116" spans="1:12" ht="13.5" customHeight="1" x14ac:dyDescent="0.2">
      <c r="A116" s="202"/>
      <c r="B116" s="199"/>
      <c r="C116" s="104" t="s">
        <v>71</v>
      </c>
      <c r="D116" s="102" t="s">
        <v>21</v>
      </c>
      <c r="E116" s="105">
        <v>0</v>
      </c>
      <c r="F116" s="105">
        <v>0</v>
      </c>
      <c r="G116" s="103">
        <v>0</v>
      </c>
      <c r="H116" s="103">
        <v>0</v>
      </c>
      <c r="I116" s="203"/>
      <c r="J116" s="11"/>
    </row>
    <row r="117" spans="1:12" ht="42" customHeight="1" x14ac:dyDescent="0.2">
      <c r="A117" s="218" t="s">
        <v>133</v>
      </c>
      <c r="B117" s="194" t="s">
        <v>134</v>
      </c>
      <c r="C117" s="58" t="s">
        <v>135</v>
      </c>
      <c r="D117" s="8" t="s">
        <v>26</v>
      </c>
      <c r="E117" s="98"/>
      <c r="F117" s="81"/>
      <c r="G117" s="81">
        <v>100</v>
      </c>
      <c r="H117" s="81">
        <v>99</v>
      </c>
      <c r="I117" s="190">
        <f>((H117/G117+H118/G118+H119/G119+H122/G122+H123/G123+H124/G124+H125/G125+H127/G127+H129/G129+H130/G130+H132/G132+H133/G133+H135/G135+H136/G136+H137/G137)/15)/(H138/G138)*100</f>
        <v>94.918248085699162</v>
      </c>
      <c r="J117" s="10"/>
    </row>
    <row r="118" spans="1:12" ht="139.5" customHeight="1" x14ac:dyDescent="0.2">
      <c r="A118" s="219"/>
      <c r="B118" s="195"/>
      <c r="C118" s="58" t="s">
        <v>136</v>
      </c>
      <c r="D118" s="59" t="s">
        <v>30</v>
      </c>
      <c r="E118" s="98"/>
      <c r="F118" s="81"/>
      <c r="G118" s="81">
        <v>34</v>
      </c>
      <c r="H118" s="81">
        <v>31</v>
      </c>
      <c r="I118" s="191"/>
      <c r="J118" s="176"/>
      <c r="K118" s="176"/>
      <c r="L118" s="176"/>
    </row>
    <row r="119" spans="1:12" ht="40.5" customHeight="1" x14ac:dyDescent="0.2">
      <c r="A119" s="219"/>
      <c r="B119" s="195"/>
      <c r="C119" s="58" t="s">
        <v>137</v>
      </c>
      <c r="D119" s="8" t="s">
        <v>30</v>
      </c>
      <c r="E119" s="98"/>
      <c r="F119" s="73"/>
      <c r="G119" s="73">
        <v>120</v>
      </c>
      <c r="H119" s="73">
        <v>120</v>
      </c>
      <c r="I119" s="191"/>
      <c r="J119" s="12"/>
      <c r="K119" s="12"/>
      <c r="L119" s="12"/>
    </row>
    <row r="120" spans="1:12" ht="30" customHeight="1" x14ac:dyDescent="0.2">
      <c r="A120" s="219"/>
      <c r="B120" s="195"/>
      <c r="C120" s="58" t="s">
        <v>138</v>
      </c>
      <c r="D120" s="8" t="s">
        <v>26</v>
      </c>
      <c r="E120" s="98"/>
      <c r="F120" s="81"/>
      <c r="G120" s="81">
        <v>0</v>
      </c>
      <c r="H120" s="81">
        <v>0</v>
      </c>
      <c r="I120" s="191"/>
      <c r="J120" s="12"/>
      <c r="K120" s="12"/>
      <c r="L120" s="12"/>
    </row>
    <row r="121" spans="1:12" ht="54" customHeight="1" x14ac:dyDescent="0.2">
      <c r="A121" s="219"/>
      <c r="B121" s="195"/>
      <c r="C121" s="58" t="s">
        <v>139</v>
      </c>
      <c r="D121" s="8" t="s">
        <v>30</v>
      </c>
      <c r="E121" s="98"/>
      <c r="F121" s="73"/>
      <c r="G121" s="73">
        <v>0</v>
      </c>
      <c r="H121" s="73">
        <v>0</v>
      </c>
      <c r="I121" s="191"/>
    </row>
    <row r="122" spans="1:12" ht="86.25" customHeight="1" x14ac:dyDescent="0.2">
      <c r="A122" s="219"/>
      <c r="B122" s="195"/>
      <c r="C122" s="58" t="s">
        <v>140</v>
      </c>
      <c r="D122" s="8" t="s">
        <v>141</v>
      </c>
      <c r="E122" s="98"/>
      <c r="F122" s="73"/>
      <c r="G122" s="73">
        <v>13</v>
      </c>
      <c r="H122" s="73">
        <v>13</v>
      </c>
      <c r="I122" s="191"/>
    </row>
    <row r="123" spans="1:12" ht="39" customHeight="1" x14ac:dyDescent="0.2">
      <c r="A123" s="219"/>
      <c r="B123" s="195"/>
      <c r="C123" s="58" t="s">
        <v>142</v>
      </c>
      <c r="D123" s="8" t="s">
        <v>26</v>
      </c>
      <c r="E123" s="98"/>
      <c r="F123" s="81"/>
      <c r="G123" s="81">
        <v>100</v>
      </c>
      <c r="H123" s="81">
        <v>100</v>
      </c>
      <c r="I123" s="191"/>
    </row>
    <row r="124" spans="1:12" ht="38.25" customHeight="1" x14ac:dyDescent="0.2">
      <c r="A124" s="219"/>
      <c r="B124" s="195"/>
      <c r="C124" s="58" t="s">
        <v>143</v>
      </c>
      <c r="D124" s="8" t="s">
        <v>144</v>
      </c>
      <c r="E124" s="98"/>
      <c r="F124" s="81" t="s">
        <v>145</v>
      </c>
      <c r="G124" s="81">
        <v>1</v>
      </c>
      <c r="H124" s="81">
        <v>1</v>
      </c>
      <c r="I124" s="191"/>
    </row>
    <row r="125" spans="1:12" ht="53.25" customHeight="1" x14ac:dyDescent="0.2">
      <c r="A125" s="219"/>
      <c r="B125" s="195"/>
      <c r="C125" s="58" t="s">
        <v>146</v>
      </c>
      <c r="D125" s="8" t="s">
        <v>26</v>
      </c>
      <c r="E125" s="98"/>
      <c r="F125" s="81"/>
      <c r="G125" s="81">
        <v>100</v>
      </c>
      <c r="H125" s="81">
        <v>100</v>
      </c>
      <c r="I125" s="191"/>
    </row>
    <row r="126" spans="1:12" ht="41.25" customHeight="1" x14ac:dyDescent="0.2">
      <c r="A126" s="219"/>
      <c r="B126" s="195"/>
      <c r="C126" s="58" t="s">
        <v>147</v>
      </c>
      <c r="D126" s="8" t="s">
        <v>30</v>
      </c>
      <c r="E126" s="98"/>
      <c r="F126" s="81"/>
      <c r="G126" s="81">
        <v>0</v>
      </c>
      <c r="H126" s="81">
        <v>0</v>
      </c>
      <c r="I126" s="191"/>
    </row>
    <row r="127" spans="1:12" ht="27.75" customHeight="1" x14ac:dyDescent="0.2">
      <c r="A127" s="219"/>
      <c r="B127" s="195"/>
      <c r="C127" s="58" t="s">
        <v>148</v>
      </c>
      <c r="D127" s="8" t="s">
        <v>26</v>
      </c>
      <c r="E127" s="98"/>
      <c r="F127" s="81"/>
      <c r="G127" s="81">
        <v>100</v>
      </c>
      <c r="H127" s="81">
        <v>100</v>
      </c>
      <c r="I127" s="191"/>
    </row>
    <row r="128" spans="1:12" ht="53.25" customHeight="1" x14ac:dyDescent="0.2">
      <c r="A128" s="219"/>
      <c r="B128" s="195"/>
      <c r="C128" s="58" t="s">
        <v>149</v>
      </c>
      <c r="D128" s="8" t="s">
        <v>30</v>
      </c>
      <c r="E128" s="98"/>
      <c r="F128" s="81"/>
      <c r="G128" s="81">
        <v>0</v>
      </c>
      <c r="H128" s="81">
        <v>0</v>
      </c>
      <c r="I128" s="191"/>
    </row>
    <row r="129" spans="1:10" ht="66" customHeight="1" x14ac:dyDescent="0.2">
      <c r="A129" s="219"/>
      <c r="B129" s="195"/>
      <c r="C129" s="58" t="s">
        <v>150</v>
      </c>
      <c r="D129" s="8" t="s">
        <v>26</v>
      </c>
      <c r="E129" s="98"/>
      <c r="F129" s="81"/>
      <c r="G129" s="81">
        <v>100</v>
      </c>
      <c r="H129" s="81">
        <v>100</v>
      </c>
      <c r="I129" s="191"/>
    </row>
    <row r="130" spans="1:10" ht="53.25" customHeight="1" x14ac:dyDescent="0.2">
      <c r="A130" s="219"/>
      <c r="B130" s="195"/>
      <c r="C130" s="58" t="s">
        <v>151</v>
      </c>
      <c r="D130" s="8" t="s">
        <v>152</v>
      </c>
      <c r="E130" s="98"/>
      <c r="F130" s="81"/>
      <c r="G130" s="81">
        <v>15</v>
      </c>
      <c r="H130" s="66">
        <v>5.4</v>
      </c>
      <c r="I130" s="191"/>
      <c r="J130" s="45"/>
    </row>
    <row r="131" spans="1:10" ht="64.5" customHeight="1" x14ac:dyDescent="0.2">
      <c r="A131" s="219"/>
      <c r="B131" s="195"/>
      <c r="C131" s="58" t="s">
        <v>153</v>
      </c>
      <c r="D131" s="8" t="s">
        <v>30</v>
      </c>
      <c r="E131" s="98"/>
      <c r="F131" s="81"/>
      <c r="G131" s="81">
        <v>0</v>
      </c>
      <c r="H131" s="81">
        <v>0</v>
      </c>
      <c r="I131" s="191"/>
    </row>
    <row r="132" spans="1:10" ht="102.75" customHeight="1" x14ac:dyDescent="0.2">
      <c r="A132" s="219"/>
      <c r="B132" s="195"/>
      <c r="C132" s="58" t="s">
        <v>154</v>
      </c>
      <c r="D132" s="8" t="s">
        <v>26</v>
      </c>
      <c r="E132" s="98"/>
      <c r="F132" s="81"/>
      <c r="G132" s="81">
        <v>100</v>
      </c>
      <c r="H132" s="81">
        <v>100</v>
      </c>
      <c r="I132" s="191"/>
    </row>
    <row r="133" spans="1:10" ht="63.75" x14ac:dyDescent="0.2">
      <c r="A133" s="219"/>
      <c r="B133" s="195"/>
      <c r="C133" s="58" t="s">
        <v>155</v>
      </c>
      <c r="D133" s="8" t="s">
        <v>26</v>
      </c>
      <c r="E133" s="98"/>
      <c r="F133" s="81"/>
      <c r="G133" s="81">
        <v>100</v>
      </c>
      <c r="H133" s="81">
        <v>100</v>
      </c>
      <c r="I133" s="191"/>
    </row>
    <row r="134" spans="1:10" ht="53.25" customHeight="1" x14ac:dyDescent="0.2">
      <c r="A134" s="219"/>
      <c r="B134" s="195"/>
      <c r="C134" s="58" t="s">
        <v>156</v>
      </c>
      <c r="D134" s="8" t="s">
        <v>30</v>
      </c>
      <c r="E134" s="98"/>
      <c r="F134" s="81"/>
      <c r="G134" s="81">
        <v>0</v>
      </c>
      <c r="H134" s="81">
        <v>0</v>
      </c>
      <c r="I134" s="191"/>
      <c r="J134" s="45"/>
    </row>
    <row r="135" spans="1:10" ht="38.25" x14ac:dyDescent="0.2">
      <c r="A135" s="219"/>
      <c r="B135" s="195"/>
      <c r="C135" s="58" t="s">
        <v>157</v>
      </c>
      <c r="D135" s="8" t="s">
        <v>26</v>
      </c>
      <c r="E135" s="98"/>
      <c r="F135" s="73"/>
      <c r="G135" s="73">
        <v>100</v>
      </c>
      <c r="H135" s="73">
        <v>100</v>
      </c>
      <c r="I135" s="191"/>
    </row>
    <row r="136" spans="1:10" ht="52.5" customHeight="1" x14ac:dyDescent="0.2">
      <c r="A136" s="219"/>
      <c r="B136" s="195"/>
      <c r="C136" s="58" t="s">
        <v>158</v>
      </c>
      <c r="D136" s="8" t="s">
        <v>26</v>
      </c>
      <c r="E136" s="98"/>
      <c r="F136" s="81"/>
      <c r="G136" s="81">
        <v>100</v>
      </c>
      <c r="H136" s="81">
        <v>100</v>
      </c>
      <c r="I136" s="191"/>
    </row>
    <row r="137" spans="1:10" ht="40.5" customHeight="1" x14ac:dyDescent="0.2">
      <c r="A137" s="219"/>
      <c r="B137" s="195"/>
      <c r="C137" s="58" t="s">
        <v>159</v>
      </c>
      <c r="D137" s="8" t="s">
        <v>26</v>
      </c>
      <c r="E137" s="98"/>
      <c r="F137" s="81"/>
      <c r="G137" s="73">
        <v>34</v>
      </c>
      <c r="H137" s="73">
        <v>28</v>
      </c>
      <c r="I137" s="191"/>
    </row>
    <row r="138" spans="1:10" ht="15" customHeight="1" x14ac:dyDescent="0.2">
      <c r="A138" s="219"/>
      <c r="B138" s="195"/>
      <c r="C138" s="75" t="s">
        <v>80</v>
      </c>
      <c r="D138" s="49" t="s">
        <v>21</v>
      </c>
      <c r="E138" s="106">
        <f>SUM(E139:E142)</f>
        <v>294181.79967000004</v>
      </c>
      <c r="F138" s="106">
        <f>SUM(F139:F142)</f>
        <v>291032.00251999998</v>
      </c>
      <c r="G138" s="95">
        <f>SUM(G139:G142)</f>
        <v>294181.79967000004</v>
      </c>
      <c r="H138" s="95">
        <f>SUM(H139:H142)</f>
        <v>291032.00251999998</v>
      </c>
      <c r="I138" s="191"/>
    </row>
    <row r="139" spans="1:10" ht="15" customHeight="1" x14ac:dyDescent="0.2">
      <c r="A139" s="219"/>
      <c r="B139" s="195"/>
      <c r="C139" s="58" t="s">
        <v>51</v>
      </c>
      <c r="D139" s="8" t="s">
        <v>21</v>
      </c>
      <c r="E139" s="93">
        <v>4.6469300000000002</v>
      </c>
      <c r="F139" s="93">
        <v>4.6469300000000002</v>
      </c>
      <c r="G139" s="93">
        <v>4.6469300000000002</v>
      </c>
      <c r="H139" s="93">
        <v>4.6469300000000002</v>
      </c>
      <c r="I139" s="191"/>
      <c r="J139" s="11"/>
    </row>
    <row r="140" spans="1:10" ht="15" customHeight="1" x14ac:dyDescent="0.2">
      <c r="A140" s="219"/>
      <c r="B140" s="195"/>
      <c r="C140" s="58" t="s">
        <v>31</v>
      </c>
      <c r="D140" s="8" t="s">
        <v>21</v>
      </c>
      <c r="E140" s="93">
        <v>74383.091560000001</v>
      </c>
      <c r="F140" s="93">
        <v>74345.314689999999</v>
      </c>
      <c r="G140" s="93">
        <v>74383.091560000001</v>
      </c>
      <c r="H140" s="93">
        <v>74345.314689999999</v>
      </c>
      <c r="I140" s="191"/>
      <c r="J140" s="11"/>
    </row>
    <row r="141" spans="1:10" ht="15" customHeight="1" x14ac:dyDescent="0.2">
      <c r="A141" s="219"/>
      <c r="B141" s="195"/>
      <c r="C141" s="58" t="s">
        <v>22</v>
      </c>
      <c r="D141" s="8" t="s">
        <v>21</v>
      </c>
      <c r="E141" s="93">
        <v>219383.35066</v>
      </c>
      <c r="F141" s="93">
        <v>216682.04089999999</v>
      </c>
      <c r="G141" s="93">
        <v>219383.35066</v>
      </c>
      <c r="H141" s="93">
        <v>216682.04089999999</v>
      </c>
      <c r="I141" s="191"/>
      <c r="J141" s="11"/>
    </row>
    <row r="142" spans="1:10" ht="16.5" customHeight="1" x14ac:dyDescent="0.2">
      <c r="A142" s="220"/>
      <c r="B142" s="199"/>
      <c r="C142" s="2" t="s">
        <v>71</v>
      </c>
      <c r="D142" s="8" t="s">
        <v>21</v>
      </c>
      <c r="E142" s="93">
        <v>410.71051999999997</v>
      </c>
      <c r="F142" s="85">
        <v>0</v>
      </c>
      <c r="G142" s="93">
        <v>410.71051999999997</v>
      </c>
      <c r="H142" s="85">
        <v>0</v>
      </c>
      <c r="I142" s="192"/>
    </row>
    <row r="143" spans="1:10" ht="38.25" customHeight="1" x14ac:dyDescent="0.2">
      <c r="A143" s="218" t="s">
        <v>160</v>
      </c>
      <c r="B143" s="194" t="s">
        <v>161</v>
      </c>
      <c r="C143" s="58" t="s">
        <v>162</v>
      </c>
      <c r="D143" s="8" t="s">
        <v>141</v>
      </c>
      <c r="E143" s="81"/>
      <c r="F143" s="81"/>
      <c r="G143" s="107">
        <v>2</v>
      </c>
      <c r="H143" s="107">
        <v>2</v>
      </c>
      <c r="I143" s="190">
        <f>((H143/G143+H144/G144)/2)/(H147/G147)*100</f>
        <v>100.27076468982372</v>
      </c>
    </row>
    <row r="144" spans="1:10" ht="27.75" customHeight="1" x14ac:dyDescent="0.2">
      <c r="A144" s="219"/>
      <c r="B144" s="195"/>
      <c r="C144" s="58" t="s">
        <v>163</v>
      </c>
      <c r="D144" s="8" t="s">
        <v>141</v>
      </c>
      <c r="E144" s="81"/>
      <c r="F144" s="81"/>
      <c r="G144" s="107">
        <v>2</v>
      </c>
      <c r="H144" s="107">
        <v>2</v>
      </c>
      <c r="I144" s="191"/>
    </row>
    <row r="145" spans="1:11" ht="38.25" x14ac:dyDescent="0.2">
      <c r="A145" s="219"/>
      <c r="B145" s="195"/>
      <c r="C145" s="58" t="s">
        <v>164</v>
      </c>
      <c r="D145" s="8" t="s">
        <v>141</v>
      </c>
      <c r="E145" s="81"/>
      <c r="F145" s="81"/>
      <c r="G145" s="107">
        <v>1</v>
      </c>
      <c r="H145" s="107">
        <v>1</v>
      </c>
      <c r="I145" s="191"/>
    </row>
    <row r="146" spans="1:11" ht="25.5" x14ac:dyDescent="0.2">
      <c r="A146" s="219"/>
      <c r="B146" s="195"/>
      <c r="C146" s="58" t="s">
        <v>165</v>
      </c>
      <c r="D146" s="8" t="s">
        <v>141</v>
      </c>
      <c r="E146" s="81"/>
      <c r="F146" s="81"/>
      <c r="G146" s="107">
        <v>0</v>
      </c>
      <c r="H146" s="107">
        <v>0</v>
      </c>
      <c r="I146" s="191"/>
    </row>
    <row r="147" spans="1:11" ht="15.75" customHeight="1" x14ac:dyDescent="0.2">
      <c r="A147" s="219"/>
      <c r="B147" s="195"/>
      <c r="C147" s="75" t="s">
        <v>80</v>
      </c>
      <c r="D147" s="49" t="s">
        <v>21</v>
      </c>
      <c r="E147" s="83">
        <f>SUM(E148:E151)</f>
        <v>232525.46447000001</v>
      </c>
      <c r="F147" s="83">
        <f>SUM(F148:F151)</f>
        <v>231897.56774000003</v>
      </c>
      <c r="G147" s="78">
        <f>G148+G149+G150+G151</f>
        <v>232525.46447000001</v>
      </c>
      <c r="H147" s="78">
        <f>H148+H149+H150+H151</f>
        <v>231897.56774000003</v>
      </c>
      <c r="I147" s="191"/>
    </row>
    <row r="148" spans="1:11" x14ac:dyDescent="0.2">
      <c r="A148" s="219"/>
      <c r="B148" s="195"/>
      <c r="C148" s="84" t="s">
        <v>51</v>
      </c>
      <c r="D148" s="8" t="s">
        <v>21</v>
      </c>
      <c r="E148" s="79">
        <v>52732.823850000001</v>
      </c>
      <c r="F148" s="79">
        <v>52732.822030000003</v>
      </c>
      <c r="G148" s="79">
        <v>52732.823850000001</v>
      </c>
      <c r="H148" s="79">
        <v>52732.822030000003</v>
      </c>
      <c r="I148" s="191"/>
      <c r="J148" s="11"/>
    </row>
    <row r="149" spans="1:11" x14ac:dyDescent="0.2">
      <c r="A149" s="219"/>
      <c r="B149" s="195"/>
      <c r="C149" s="58" t="s">
        <v>31</v>
      </c>
      <c r="D149" s="8" t="s">
        <v>21</v>
      </c>
      <c r="E149" s="86">
        <v>159588.30832000001</v>
      </c>
      <c r="F149" s="86">
        <v>159355.38271000001</v>
      </c>
      <c r="G149" s="86">
        <v>159588.30832000001</v>
      </c>
      <c r="H149" s="86">
        <v>159355.38271000001</v>
      </c>
      <c r="I149" s="191"/>
      <c r="J149" s="11"/>
    </row>
    <row r="150" spans="1:11" x14ac:dyDescent="0.2">
      <c r="A150" s="219"/>
      <c r="B150" s="195"/>
      <c r="C150" s="58" t="s">
        <v>22</v>
      </c>
      <c r="D150" s="8" t="s">
        <v>21</v>
      </c>
      <c r="E150" s="86">
        <v>20204.332299999998</v>
      </c>
      <c r="F150" s="86">
        <v>19809.363000000001</v>
      </c>
      <c r="G150" s="86">
        <v>20204.332299999998</v>
      </c>
      <c r="H150" s="86">
        <v>19809.363000000001</v>
      </c>
      <c r="I150" s="191"/>
      <c r="J150" s="11"/>
    </row>
    <row r="151" spans="1:11" x14ac:dyDescent="0.2">
      <c r="A151" s="220"/>
      <c r="B151" s="199"/>
      <c r="C151" s="58" t="s">
        <v>71</v>
      </c>
      <c r="D151" s="8" t="s">
        <v>21</v>
      </c>
      <c r="E151" s="77">
        <v>0</v>
      </c>
      <c r="F151" s="77">
        <v>0</v>
      </c>
      <c r="G151" s="77">
        <v>0</v>
      </c>
      <c r="H151" s="77">
        <v>0</v>
      </c>
      <c r="I151" s="192"/>
      <c r="J151" s="11"/>
    </row>
    <row r="152" spans="1:11" ht="41.25" customHeight="1" x14ac:dyDescent="0.2">
      <c r="A152" s="218" t="s">
        <v>166</v>
      </c>
      <c r="B152" s="194" t="s">
        <v>167</v>
      </c>
      <c r="C152" s="62" t="s">
        <v>168</v>
      </c>
      <c r="D152" s="8" t="s">
        <v>26</v>
      </c>
      <c r="E152" s="73"/>
      <c r="F152" s="73"/>
      <c r="G152" s="66">
        <v>100</v>
      </c>
      <c r="H152" s="66">
        <v>100</v>
      </c>
      <c r="I152" s="190">
        <f>((H152/G152+H153/G153)/2)/(H154/G154)*100</f>
        <v>101.01807196179651</v>
      </c>
    </row>
    <row r="153" spans="1:11" ht="27.75" customHeight="1" x14ac:dyDescent="0.2">
      <c r="A153" s="219"/>
      <c r="B153" s="195"/>
      <c r="C153" s="62" t="s">
        <v>169</v>
      </c>
      <c r="D153" s="8" t="s">
        <v>170</v>
      </c>
      <c r="E153" s="81"/>
      <c r="F153" s="81"/>
      <c r="G153" s="81">
        <v>19</v>
      </c>
      <c r="H153" s="81">
        <v>19</v>
      </c>
      <c r="I153" s="191"/>
      <c r="J153" s="13"/>
      <c r="K153" s="13"/>
    </row>
    <row r="154" spans="1:11" x14ac:dyDescent="0.2">
      <c r="A154" s="219"/>
      <c r="B154" s="195"/>
      <c r="C154" s="88" t="s">
        <v>80</v>
      </c>
      <c r="D154" s="49" t="s">
        <v>21</v>
      </c>
      <c r="E154" s="83">
        <f>SUM(E155:E157)</f>
        <v>19705.12918</v>
      </c>
      <c r="F154" s="83">
        <f>SUM(F155:F157)</f>
        <v>19506.53858</v>
      </c>
      <c r="G154" s="83">
        <f>G155+G156+G157</f>
        <v>19705.12918</v>
      </c>
      <c r="H154" s="83">
        <f>H155+H156+H157</f>
        <v>19506.53858</v>
      </c>
      <c r="I154" s="191"/>
    </row>
    <row r="155" spans="1:11" x14ac:dyDescent="0.2">
      <c r="A155" s="219"/>
      <c r="B155" s="195"/>
      <c r="C155" s="74" t="s">
        <v>31</v>
      </c>
      <c r="D155" s="8" t="s">
        <v>21</v>
      </c>
      <c r="E155" s="63">
        <v>0</v>
      </c>
      <c r="F155" s="63">
        <v>0</v>
      </c>
      <c r="G155" s="63">
        <v>0</v>
      </c>
      <c r="H155" s="63">
        <v>0</v>
      </c>
      <c r="I155" s="191"/>
    </row>
    <row r="156" spans="1:11" x14ac:dyDescent="0.2">
      <c r="A156" s="219"/>
      <c r="B156" s="195"/>
      <c r="C156" s="74" t="s">
        <v>22</v>
      </c>
      <c r="D156" s="8" t="s">
        <v>21</v>
      </c>
      <c r="E156" s="63">
        <v>19564.858950000002</v>
      </c>
      <c r="F156" s="63">
        <v>19506.53858</v>
      </c>
      <c r="G156" s="63">
        <v>19564.858950000002</v>
      </c>
      <c r="H156" s="63">
        <v>19506.53858</v>
      </c>
      <c r="I156" s="191"/>
      <c r="J156" s="17"/>
    </row>
    <row r="157" spans="1:11" ht="22.5" customHeight="1" x14ac:dyDescent="0.2">
      <c r="A157" s="220"/>
      <c r="B157" s="199"/>
      <c r="C157" s="74" t="s">
        <v>71</v>
      </c>
      <c r="D157" s="8" t="s">
        <v>21</v>
      </c>
      <c r="E157" s="63">
        <v>140.27023</v>
      </c>
      <c r="F157" s="63">
        <v>0</v>
      </c>
      <c r="G157" s="63">
        <v>140.27023</v>
      </c>
      <c r="H157" s="63">
        <v>0</v>
      </c>
      <c r="I157" s="192"/>
      <c r="J157" s="17"/>
    </row>
    <row r="158" spans="1:11" ht="38.25" customHeight="1" x14ac:dyDescent="0.2">
      <c r="A158" s="218" t="s">
        <v>171</v>
      </c>
      <c r="B158" s="194" t="s">
        <v>172</v>
      </c>
      <c r="C158" s="108" t="s">
        <v>173</v>
      </c>
      <c r="D158" s="59" t="s">
        <v>16</v>
      </c>
      <c r="E158" s="109"/>
      <c r="F158" s="109"/>
      <c r="G158" s="110">
        <v>4</v>
      </c>
      <c r="H158" s="73">
        <v>4</v>
      </c>
      <c r="I158" s="190">
        <f>((H158/G158+H159/G159+H160/G160+H161/G161+H162/G162+H163/G163)/6)/(H164/G164)*100</f>
        <v>100</v>
      </c>
      <c r="J158" s="10"/>
    </row>
    <row r="159" spans="1:11" ht="38.25" x14ac:dyDescent="0.2">
      <c r="A159" s="219"/>
      <c r="B159" s="195"/>
      <c r="C159" s="111" t="s">
        <v>174</v>
      </c>
      <c r="D159" s="59" t="s">
        <v>16</v>
      </c>
      <c r="E159" s="109"/>
      <c r="F159" s="109"/>
      <c r="G159" s="110">
        <v>85</v>
      </c>
      <c r="H159" s="73">
        <v>85</v>
      </c>
      <c r="I159" s="191"/>
    </row>
    <row r="160" spans="1:11" ht="38.25" x14ac:dyDescent="0.2">
      <c r="A160" s="219"/>
      <c r="B160" s="195"/>
      <c r="C160" s="112" t="s">
        <v>175</v>
      </c>
      <c r="D160" s="8" t="s">
        <v>26</v>
      </c>
      <c r="E160" s="109"/>
      <c r="F160" s="109"/>
      <c r="G160" s="113">
        <v>100</v>
      </c>
      <c r="H160" s="8">
        <v>100</v>
      </c>
      <c r="I160" s="191"/>
    </row>
    <row r="161" spans="1:10" ht="53.25" customHeight="1" x14ac:dyDescent="0.2">
      <c r="A161" s="219"/>
      <c r="B161" s="195"/>
      <c r="C161" s="58" t="s">
        <v>176</v>
      </c>
      <c r="D161" s="59" t="s">
        <v>16</v>
      </c>
      <c r="E161" s="109"/>
      <c r="F161" s="109"/>
      <c r="G161" s="114">
        <v>7</v>
      </c>
      <c r="H161" s="59">
        <v>7</v>
      </c>
      <c r="I161" s="191"/>
    </row>
    <row r="162" spans="1:10" ht="39" customHeight="1" x14ac:dyDescent="0.2">
      <c r="A162" s="219"/>
      <c r="B162" s="195"/>
      <c r="C162" s="58" t="s">
        <v>177</v>
      </c>
      <c r="D162" s="59" t="s">
        <v>16</v>
      </c>
      <c r="E162" s="109"/>
      <c r="F162" s="109"/>
      <c r="G162" s="114">
        <v>19</v>
      </c>
      <c r="H162" s="59">
        <v>19</v>
      </c>
      <c r="I162" s="191"/>
    </row>
    <row r="163" spans="1:10" ht="38.25" x14ac:dyDescent="0.2">
      <c r="A163" s="219"/>
      <c r="B163" s="195"/>
      <c r="C163" s="111" t="s">
        <v>178</v>
      </c>
      <c r="D163" s="59" t="s">
        <v>16</v>
      </c>
      <c r="E163" s="109"/>
      <c r="F163" s="109"/>
      <c r="G163" s="115">
        <v>34</v>
      </c>
      <c r="H163" s="8">
        <v>34</v>
      </c>
      <c r="I163" s="191"/>
    </row>
    <row r="164" spans="1:10" x14ac:dyDescent="0.2">
      <c r="A164" s="219"/>
      <c r="B164" s="195"/>
      <c r="C164" s="116" t="s">
        <v>80</v>
      </c>
      <c r="D164" s="49" t="s">
        <v>21</v>
      </c>
      <c r="E164" s="83">
        <f>E165</f>
        <v>41.8</v>
      </c>
      <c r="F164" s="83">
        <f>F165</f>
        <v>41.8</v>
      </c>
      <c r="G164" s="83">
        <f>G165</f>
        <v>41.8</v>
      </c>
      <c r="H164" s="83">
        <f>H165</f>
        <v>41.8</v>
      </c>
      <c r="I164" s="191"/>
    </row>
    <row r="165" spans="1:10" x14ac:dyDescent="0.2">
      <c r="A165" s="219"/>
      <c r="B165" s="199"/>
      <c r="C165" s="74" t="s">
        <v>22</v>
      </c>
      <c r="D165" s="8" t="s">
        <v>21</v>
      </c>
      <c r="E165" s="63">
        <v>41.8</v>
      </c>
      <c r="F165" s="63">
        <v>41.8</v>
      </c>
      <c r="G165" s="117">
        <v>41.8</v>
      </c>
      <c r="H165" s="117">
        <v>41.8</v>
      </c>
      <c r="I165" s="192"/>
      <c r="J165" s="11"/>
    </row>
    <row r="166" spans="1:10" ht="38.25" customHeight="1" x14ac:dyDescent="0.2">
      <c r="A166" s="218" t="s">
        <v>179</v>
      </c>
      <c r="B166" s="194" t="s">
        <v>180</v>
      </c>
      <c r="C166" s="111" t="s">
        <v>181</v>
      </c>
      <c r="D166" s="59" t="s">
        <v>141</v>
      </c>
      <c r="E166" s="98"/>
      <c r="F166" s="118"/>
      <c r="G166" s="59">
        <v>4</v>
      </c>
      <c r="H166" s="59">
        <v>4</v>
      </c>
      <c r="I166" s="206">
        <f>((H166/G166+H167/G167+H168/G168+H169/G169)/4)/(H170/G170)*100</f>
        <v>98.014133030575891</v>
      </c>
      <c r="J166" s="10"/>
    </row>
    <row r="167" spans="1:10" ht="39" customHeight="1" x14ac:dyDescent="0.2">
      <c r="A167" s="219"/>
      <c r="B167" s="195"/>
      <c r="C167" s="111" t="s">
        <v>182</v>
      </c>
      <c r="D167" s="59" t="s">
        <v>26</v>
      </c>
      <c r="E167" s="98"/>
      <c r="F167" s="98"/>
      <c r="G167" s="119">
        <v>57.4</v>
      </c>
      <c r="H167" s="119">
        <v>58</v>
      </c>
      <c r="I167" s="207"/>
    </row>
    <row r="168" spans="1:10" ht="60.75" customHeight="1" x14ac:dyDescent="0.2">
      <c r="A168" s="219"/>
      <c r="B168" s="195"/>
      <c r="C168" s="120" t="s">
        <v>183</v>
      </c>
      <c r="D168" s="121" t="s">
        <v>26</v>
      </c>
      <c r="E168" s="122"/>
      <c r="F168" s="122"/>
      <c r="G168" s="123">
        <v>89</v>
      </c>
      <c r="H168" s="123">
        <v>81</v>
      </c>
      <c r="I168" s="207"/>
    </row>
    <row r="169" spans="1:10" ht="65.25" customHeight="1" x14ac:dyDescent="0.2">
      <c r="A169" s="219"/>
      <c r="B169" s="195"/>
      <c r="C169" s="124" t="s">
        <v>184</v>
      </c>
      <c r="D169" s="59" t="s">
        <v>26</v>
      </c>
      <c r="E169" s="81"/>
      <c r="F169" s="81"/>
      <c r="G169" s="125">
        <v>3.4</v>
      </c>
      <c r="H169" s="125">
        <v>3.4</v>
      </c>
      <c r="I169" s="207"/>
    </row>
    <row r="170" spans="1:10" x14ac:dyDescent="0.2">
      <c r="A170" s="219"/>
      <c r="B170" s="195"/>
      <c r="C170" s="116" t="s">
        <v>80</v>
      </c>
      <c r="D170" s="48" t="s">
        <v>21</v>
      </c>
      <c r="E170" s="95">
        <f>SUM(E171:E172)</f>
        <v>4517.9252800000004</v>
      </c>
      <c r="F170" s="95">
        <f>SUM(F171:F172)</f>
        <v>4517.9252800000004</v>
      </c>
      <c r="G170" s="95">
        <f>SUM(G171:G172)</f>
        <v>4517.9252800000004</v>
      </c>
      <c r="H170" s="95">
        <f>SUM(H171:H172)</f>
        <v>4517.9252800000004</v>
      </c>
      <c r="I170" s="207"/>
    </row>
    <row r="171" spans="1:10" x14ac:dyDescent="0.2">
      <c r="A171" s="219"/>
      <c r="B171" s="195"/>
      <c r="C171" s="74" t="s">
        <v>31</v>
      </c>
      <c r="D171" s="8" t="s">
        <v>21</v>
      </c>
      <c r="E171" s="93">
        <v>3962.87185</v>
      </c>
      <c r="F171" s="93">
        <v>3962.87185</v>
      </c>
      <c r="G171" s="93">
        <v>3962.87185</v>
      </c>
      <c r="H171" s="93">
        <v>3962.87185</v>
      </c>
      <c r="I171" s="207"/>
    </row>
    <row r="172" spans="1:10" x14ac:dyDescent="0.2">
      <c r="A172" s="220"/>
      <c r="B172" s="199"/>
      <c r="C172" s="74" t="s">
        <v>22</v>
      </c>
      <c r="D172" s="8" t="s">
        <v>21</v>
      </c>
      <c r="E172" s="126">
        <v>555.05343000000005</v>
      </c>
      <c r="F172" s="126">
        <v>555.05343000000005</v>
      </c>
      <c r="G172" s="126">
        <v>555.05343000000005</v>
      </c>
      <c r="H172" s="126">
        <v>555.05343000000005</v>
      </c>
      <c r="I172" s="208"/>
    </row>
    <row r="173" spans="1:10" ht="48" customHeight="1" x14ac:dyDescent="0.2">
      <c r="A173" s="218" t="s">
        <v>185</v>
      </c>
      <c r="B173" s="194" t="s">
        <v>186</v>
      </c>
      <c r="C173" s="74" t="s">
        <v>187</v>
      </c>
      <c r="D173" s="59" t="s">
        <v>188</v>
      </c>
      <c r="E173" s="63"/>
      <c r="F173" s="127"/>
      <c r="G173" s="128">
        <v>0</v>
      </c>
      <c r="H173" s="128">
        <v>0</v>
      </c>
      <c r="I173" s="206">
        <f>((H177/G177+H178/G178+H183/G183+H185/G185+H187/G187+H189/G189+H192/G192+H195/G195+H196/G196+H197/G197+H198/G198+H200/G200+H215/G215+H216/G216+H218/G218+H219/G219)/16)/(H220/G220)*100</f>
        <v>122.57283722254959</v>
      </c>
      <c r="J173" s="10"/>
    </row>
    <row r="174" spans="1:10" ht="40.5" customHeight="1" x14ac:dyDescent="0.2">
      <c r="A174" s="219"/>
      <c r="B174" s="195"/>
      <c r="C174" s="74" t="s">
        <v>189</v>
      </c>
      <c r="D174" s="59" t="s">
        <v>188</v>
      </c>
      <c r="E174" s="63"/>
      <c r="F174" s="127"/>
      <c r="G174" s="128">
        <v>0</v>
      </c>
      <c r="H174" s="128">
        <v>0</v>
      </c>
      <c r="I174" s="207"/>
    </row>
    <row r="175" spans="1:10" ht="36" customHeight="1" x14ac:dyDescent="0.2">
      <c r="A175" s="219"/>
      <c r="B175" s="195"/>
      <c r="C175" s="74" t="s">
        <v>190</v>
      </c>
      <c r="D175" s="8" t="s">
        <v>26</v>
      </c>
      <c r="E175" s="63"/>
      <c r="F175" s="127"/>
      <c r="G175" s="128">
        <v>0</v>
      </c>
      <c r="H175" s="128">
        <v>0</v>
      </c>
      <c r="I175" s="207"/>
    </row>
    <row r="176" spans="1:10" ht="25.5" x14ac:dyDescent="0.2">
      <c r="A176" s="219"/>
      <c r="B176" s="195"/>
      <c r="C176" s="58" t="s">
        <v>191</v>
      </c>
      <c r="D176" s="8" t="s">
        <v>48</v>
      </c>
      <c r="E176" s="63"/>
      <c r="F176" s="127"/>
      <c r="G176" s="128">
        <v>0</v>
      </c>
      <c r="H176" s="128">
        <v>0</v>
      </c>
      <c r="I176" s="207"/>
    </row>
    <row r="177" spans="1:17" ht="36.75" customHeight="1" x14ac:dyDescent="0.2">
      <c r="A177" s="219"/>
      <c r="B177" s="195"/>
      <c r="C177" s="72" t="s">
        <v>192</v>
      </c>
      <c r="D177" s="8" t="s">
        <v>193</v>
      </c>
      <c r="E177" s="8"/>
      <c r="F177" s="129"/>
      <c r="G177" s="49">
        <f>G178+G179</f>
        <v>115.7</v>
      </c>
      <c r="H177" s="49">
        <f>H178+H179</f>
        <v>116.9</v>
      </c>
      <c r="I177" s="207"/>
    </row>
    <row r="178" spans="1:17" ht="14.25" customHeight="1" x14ac:dyDescent="0.2">
      <c r="A178" s="219"/>
      <c r="B178" s="195"/>
      <c r="C178" s="72" t="s">
        <v>194</v>
      </c>
      <c r="D178" s="8" t="s">
        <v>193</v>
      </c>
      <c r="E178" s="8"/>
      <c r="F178" s="129"/>
      <c r="G178" s="121">
        <v>115.7</v>
      </c>
      <c r="H178" s="121">
        <v>116.9</v>
      </c>
      <c r="I178" s="207"/>
    </row>
    <row r="179" spans="1:17" ht="14.25" customHeight="1" x14ac:dyDescent="0.2">
      <c r="A179" s="219"/>
      <c r="B179" s="195"/>
      <c r="C179" s="72" t="s">
        <v>195</v>
      </c>
      <c r="D179" s="8" t="s">
        <v>193</v>
      </c>
      <c r="E179" s="8"/>
      <c r="F179" s="129"/>
      <c r="G179" s="121">
        <v>0</v>
      </c>
      <c r="H179" s="121">
        <v>0</v>
      </c>
      <c r="I179" s="207"/>
    </row>
    <row r="180" spans="1:17" ht="51.75" customHeight="1" x14ac:dyDescent="0.2">
      <c r="A180" s="219"/>
      <c r="B180" s="195"/>
      <c r="C180" s="74" t="s">
        <v>196</v>
      </c>
      <c r="D180" s="8" t="s">
        <v>193</v>
      </c>
      <c r="E180" s="59"/>
      <c r="F180" s="130"/>
      <c r="G180" s="121">
        <v>0</v>
      </c>
      <c r="H180" s="121">
        <v>0</v>
      </c>
      <c r="I180" s="207"/>
    </row>
    <row r="181" spans="1:17" ht="37.5" customHeight="1" x14ac:dyDescent="0.2">
      <c r="A181" s="219"/>
      <c r="B181" s="195"/>
      <c r="C181" s="124" t="s">
        <v>197</v>
      </c>
      <c r="D181" s="8" t="s">
        <v>26</v>
      </c>
      <c r="E181" s="8"/>
      <c r="F181" s="129"/>
      <c r="G181" s="121">
        <v>0</v>
      </c>
      <c r="H181" s="121">
        <v>0</v>
      </c>
      <c r="I181" s="207"/>
    </row>
    <row r="182" spans="1:17" ht="48" customHeight="1" x14ac:dyDescent="0.2">
      <c r="A182" s="219"/>
      <c r="B182" s="195"/>
      <c r="C182" s="124" t="s">
        <v>198</v>
      </c>
      <c r="D182" s="8" t="s">
        <v>26</v>
      </c>
      <c r="E182" s="8"/>
      <c r="F182" s="129"/>
      <c r="G182" s="121">
        <v>0</v>
      </c>
      <c r="H182" s="121">
        <v>0</v>
      </c>
      <c r="I182" s="207"/>
    </row>
    <row r="183" spans="1:17" ht="25.5" x14ac:dyDescent="0.2">
      <c r="A183" s="219"/>
      <c r="B183" s="195"/>
      <c r="C183" s="124" t="s">
        <v>199</v>
      </c>
      <c r="D183" s="8" t="s">
        <v>200</v>
      </c>
      <c r="E183" s="8"/>
      <c r="F183" s="129"/>
      <c r="G183" s="125">
        <v>40.4</v>
      </c>
      <c r="H183" s="125">
        <v>42</v>
      </c>
      <c r="I183" s="207"/>
    </row>
    <row r="184" spans="1:17" ht="46.5" customHeight="1" x14ac:dyDescent="0.2">
      <c r="A184" s="219"/>
      <c r="B184" s="195"/>
      <c r="C184" s="124" t="s">
        <v>201</v>
      </c>
      <c r="D184" s="8" t="s">
        <v>202</v>
      </c>
      <c r="E184" s="8"/>
      <c r="F184" s="129"/>
      <c r="G184" s="131">
        <v>0</v>
      </c>
      <c r="H184" s="131">
        <v>0</v>
      </c>
      <c r="I184" s="207"/>
    </row>
    <row r="185" spans="1:17" ht="29.25" customHeight="1" x14ac:dyDescent="0.2">
      <c r="A185" s="219"/>
      <c r="B185" s="195"/>
      <c r="C185" s="124" t="s">
        <v>203</v>
      </c>
      <c r="D185" s="59" t="s">
        <v>127</v>
      </c>
      <c r="E185" s="8"/>
      <c r="F185" s="129"/>
      <c r="G185" s="121">
        <v>3.2000000000000001E-2</v>
      </c>
      <c r="H185" s="121">
        <v>3.7999999999999999E-2</v>
      </c>
      <c r="I185" s="207"/>
    </row>
    <row r="186" spans="1:17" ht="25.5" x14ac:dyDescent="0.2">
      <c r="A186" s="219"/>
      <c r="B186" s="195"/>
      <c r="C186" s="124" t="s">
        <v>204</v>
      </c>
      <c r="D186" s="59" t="s">
        <v>127</v>
      </c>
      <c r="E186" s="8"/>
      <c r="F186" s="129"/>
      <c r="G186" s="121">
        <v>0</v>
      </c>
      <c r="H186" s="121">
        <v>0</v>
      </c>
      <c r="I186" s="207"/>
    </row>
    <row r="187" spans="1:17" ht="51" x14ac:dyDescent="0.2">
      <c r="A187" s="219"/>
      <c r="B187" s="195"/>
      <c r="C187" s="124" t="s">
        <v>205</v>
      </c>
      <c r="D187" s="8" t="s">
        <v>202</v>
      </c>
      <c r="E187" s="8"/>
      <c r="F187" s="129"/>
      <c r="G187" s="121">
        <v>104.6</v>
      </c>
      <c r="H187" s="121">
        <v>106.9</v>
      </c>
      <c r="I187" s="207"/>
    </row>
    <row r="188" spans="1:17" s="2" customFormat="1" ht="16.5" customHeight="1" x14ac:dyDescent="0.25">
      <c r="A188" s="219"/>
      <c r="B188" s="195"/>
      <c r="C188" s="124" t="s">
        <v>206</v>
      </c>
      <c r="D188" s="8" t="s">
        <v>202</v>
      </c>
      <c r="E188" s="8"/>
      <c r="F188" s="129"/>
      <c r="G188" s="121">
        <v>0</v>
      </c>
      <c r="H188" s="121">
        <v>0</v>
      </c>
      <c r="I188" s="207"/>
      <c r="J188" s="4"/>
      <c r="K188" s="4"/>
      <c r="L188" s="4"/>
      <c r="M188" s="4"/>
      <c r="N188" s="4"/>
      <c r="O188" s="4"/>
      <c r="P188" s="4"/>
      <c r="Q188" s="4"/>
    </row>
    <row r="189" spans="1:17" ht="25.5" x14ac:dyDescent="0.2">
      <c r="A189" s="219"/>
      <c r="B189" s="195"/>
      <c r="C189" s="124" t="s">
        <v>207</v>
      </c>
      <c r="D189" s="8" t="s">
        <v>26</v>
      </c>
      <c r="E189" s="8"/>
      <c r="F189" s="129"/>
      <c r="G189" s="132">
        <v>11.27</v>
      </c>
      <c r="H189" s="132">
        <v>15.1</v>
      </c>
      <c r="I189" s="207"/>
    </row>
    <row r="190" spans="1:17" ht="51" customHeight="1" x14ac:dyDescent="0.2">
      <c r="A190" s="219"/>
      <c r="B190" s="195"/>
      <c r="C190" s="124" t="s">
        <v>208</v>
      </c>
      <c r="D190" s="8" t="s">
        <v>26</v>
      </c>
      <c r="E190" s="8"/>
      <c r="F190" s="129"/>
      <c r="G190" s="133">
        <v>0</v>
      </c>
      <c r="H190" s="133">
        <v>0</v>
      </c>
      <c r="I190" s="207"/>
    </row>
    <row r="191" spans="1:17" ht="60.75" customHeight="1" x14ac:dyDescent="0.2">
      <c r="A191" s="219"/>
      <c r="B191" s="195"/>
      <c r="C191" s="124" t="s">
        <v>209</v>
      </c>
      <c r="D191" s="8" t="s">
        <v>210</v>
      </c>
      <c r="E191" s="8"/>
      <c r="F191" s="129"/>
      <c r="G191" s="133">
        <v>0</v>
      </c>
      <c r="H191" s="133">
        <v>0</v>
      </c>
      <c r="I191" s="207"/>
    </row>
    <row r="192" spans="1:17" ht="42.75" customHeight="1" x14ac:dyDescent="0.2">
      <c r="A192" s="219"/>
      <c r="B192" s="195"/>
      <c r="C192" s="124" t="s">
        <v>211</v>
      </c>
      <c r="D192" s="8" t="s">
        <v>26</v>
      </c>
      <c r="E192" s="8"/>
      <c r="F192" s="129"/>
      <c r="G192" s="133">
        <v>24.2</v>
      </c>
      <c r="H192" s="134">
        <v>34.9</v>
      </c>
      <c r="I192" s="207"/>
    </row>
    <row r="193" spans="1:9" ht="25.5" x14ac:dyDescent="0.2">
      <c r="A193" s="219"/>
      <c r="B193" s="195"/>
      <c r="C193" s="124" t="s">
        <v>212</v>
      </c>
      <c r="D193" s="8" t="s">
        <v>213</v>
      </c>
      <c r="E193" s="8"/>
      <c r="F193" s="129"/>
      <c r="G193" s="133">
        <v>0</v>
      </c>
      <c r="H193" s="133">
        <v>0</v>
      </c>
      <c r="I193" s="207"/>
    </row>
    <row r="194" spans="1:9" ht="27" customHeight="1" x14ac:dyDescent="0.2">
      <c r="A194" s="219"/>
      <c r="B194" s="195"/>
      <c r="C194" s="124" t="s">
        <v>214</v>
      </c>
      <c r="D194" s="8" t="s">
        <v>213</v>
      </c>
      <c r="E194" s="8"/>
      <c r="F194" s="129"/>
      <c r="G194" s="133">
        <v>0</v>
      </c>
      <c r="H194" s="133">
        <v>0</v>
      </c>
      <c r="I194" s="207"/>
    </row>
    <row r="195" spans="1:9" ht="57" customHeight="1" x14ac:dyDescent="0.2">
      <c r="A195" s="219"/>
      <c r="B195" s="195"/>
      <c r="C195" s="124" t="s">
        <v>215</v>
      </c>
      <c r="D195" s="8" t="s">
        <v>213</v>
      </c>
      <c r="E195" s="8"/>
      <c r="F195" s="129"/>
      <c r="G195" s="133">
        <v>355</v>
      </c>
      <c r="H195" s="133">
        <v>358.4</v>
      </c>
      <c r="I195" s="207"/>
    </row>
    <row r="196" spans="1:9" ht="51" x14ac:dyDescent="0.2">
      <c r="A196" s="219"/>
      <c r="B196" s="195"/>
      <c r="C196" s="124" t="s">
        <v>216</v>
      </c>
      <c r="D196" s="8" t="s">
        <v>217</v>
      </c>
      <c r="E196" s="8"/>
      <c r="F196" s="129"/>
      <c r="G196" s="133">
        <v>2905</v>
      </c>
      <c r="H196" s="133">
        <v>3072</v>
      </c>
      <c r="I196" s="207"/>
    </row>
    <row r="197" spans="1:9" ht="51" customHeight="1" x14ac:dyDescent="0.2">
      <c r="A197" s="219"/>
      <c r="B197" s="195"/>
      <c r="C197" s="124" t="s">
        <v>218</v>
      </c>
      <c r="D197" s="8" t="s">
        <v>213</v>
      </c>
      <c r="E197" s="8"/>
      <c r="F197" s="129"/>
      <c r="G197" s="133">
        <v>2975</v>
      </c>
      <c r="H197" s="133">
        <v>2376</v>
      </c>
      <c r="I197" s="207"/>
    </row>
    <row r="198" spans="1:9" ht="63.75" x14ac:dyDescent="0.2">
      <c r="A198" s="219"/>
      <c r="B198" s="195"/>
      <c r="C198" s="124" t="s">
        <v>219</v>
      </c>
      <c r="D198" s="8" t="s">
        <v>217</v>
      </c>
      <c r="E198" s="8"/>
      <c r="F198" s="129"/>
      <c r="G198" s="133">
        <v>652</v>
      </c>
      <c r="H198" s="133">
        <v>634</v>
      </c>
      <c r="I198" s="207"/>
    </row>
    <row r="199" spans="1:9" ht="38.25" x14ac:dyDescent="0.2">
      <c r="A199" s="219"/>
      <c r="B199" s="195"/>
      <c r="C199" s="124" t="s">
        <v>220</v>
      </c>
      <c r="D199" s="8" t="s">
        <v>217</v>
      </c>
      <c r="E199" s="8"/>
      <c r="F199" s="129"/>
      <c r="G199" s="133">
        <v>0</v>
      </c>
      <c r="H199" s="133">
        <v>0</v>
      </c>
      <c r="I199" s="207"/>
    </row>
    <row r="200" spans="1:9" ht="51" x14ac:dyDescent="0.2">
      <c r="A200" s="219"/>
      <c r="B200" s="195"/>
      <c r="C200" s="124" t="s">
        <v>221</v>
      </c>
      <c r="D200" s="8"/>
      <c r="E200" s="8"/>
      <c r="F200" s="129"/>
      <c r="G200" s="47">
        <f>G201+G202+G203</f>
        <v>16</v>
      </c>
      <c r="H200" s="47">
        <f>H201+H202+H203</f>
        <v>22</v>
      </c>
      <c r="I200" s="207"/>
    </row>
    <row r="201" spans="1:9" x14ac:dyDescent="0.2">
      <c r="A201" s="219"/>
      <c r="B201" s="195"/>
      <c r="C201" s="124" t="s">
        <v>222</v>
      </c>
      <c r="D201" s="8" t="s">
        <v>141</v>
      </c>
      <c r="E201" s="8"/>
      <c r="F201" s="129"/>
      <c r="G201" s="133">
        <v>11</v>
      </c>
      <c r="H201" s="133">
        <v>11</v>
      </c>
      <c r="I201" s="207"/>
    </row>
    <row r="202" spans="1:9" x14ac:dyDescent="0.2">
      <c r="A202" s="219"/>
      <c r="B202" s="195"/>
      <c r="C202" s="124" t="s">
        <v>223</v>
      </c>
      <c r="D202" s="8" t="s">
        <v>141</v>
      </c>
      <c r="E202" s="8"/>
      <c r="F202" s="129"/>
      <c r="G202" s="133">
        <v>5</v>
      </c>
      <c r="H202" s="133">
        <v>11</v>
      </c>
      <c r="I202" s="207"/>
    </row>
    <row r="203" spans="1:9" x14ac:dyDescent="0.2">
      <c r="A203" s="219"/>
      <c r="B203" s="195"/>
      <c r="C203" s="124" t="s">
        <v>224</v>
      </c>
      <c r="D203" s="8" t="s">
        <v>141</v>
      </c>
      <c r="E203" s="8"/>
      <c r="F203" s="129"/>
      <c r="G203" s="133">
        <v>0</v>
      </c>
      <c r="H203" s="133">
        <v>0</v>
      </c>
      <c r="I203" s="207"/>
    </row>
    <row r="204" spans="1:9" ht="42" customHeight="1" x14ac:dyDescent="0.2">
      <c r="A204" s="219"/>
      <c r="B204" s="195"/>
      <c r="C204" s="74" t="s">
        <v>225</v>
      </c>
      <c r="D204" s="8" t="s">
        <v>226</v>
      </c>
      <c r="E204" s="8"/>
      <c r="F204" s="129"/>
      <c r="G204" s="133">
        <v>0</v>
      </c>
      <c r="H204" s="133">
        <v>0</v>
      </c>
      <c r="I204" s="207"/>
    </row>
    <row r="205" spans="1:9" ht="38.25" customHeight="1" x14ac:dyDescent="0.2">
      <c r="A205" s="219"/>
      <c r="B205" s="195"/>
      <c r="C205" s="124" t="s">
        <v>227</v>
      </c>
      <c r="D205" s="8" t="s">
        <v>228</v>
      </c>
      <c r="E205" s="8"/>
      <c r="F205" s="129"/>
      <c r="G205" s="133">
        <v>0</v>
      </c>
      <c r="H205" s="133">
        <v>0</v>
      </c>
      <c r="I205" s="207"/>
    </row>
    <row r="206" spans="1:9" ht="25.5" x14ac:dyDescent="0.2">
      <c r="A206" s="219"/>
      <c r="B206" s="195"/>
      <c r="C206" s="124" t="s">
        <v>229</v>
      </c>
      <c r="D206" s="8" t="s">
        <v>228</v>
      </c>
      <c r="E206" s="8"/>
      <c r="F206" s="129"/>
      <c r="G206" s="133">
        <v>0</v>
      </c>
      <c r="H206" s="133">
        <v>0</v>
      </c>
      <c r="I206" s="207"/>
    </row>
    <row r="207" spans="1:9" ht="26.25" customHeight="1" x14ac:dyDescent="0.2">
      <c r="A207" s="219"/>
      <c r="B207" s="195"/>
      <c r="C207" s="124" t="s">
        <v>230</v>
      </c>
      <c r="D207" s="8" t="s">
        <v>26</v>
      </c>
      <c r="E207" s="8"/>
      <c r="F207" s="129"/>
      <c r="G207" s="133">
        <v>0</v>
      </c>
      <c r="H207" s="133">
        <v>0</v>
      </c>
      <c r="I207" s="207"/>
    </row>
    <row r="208" spans="1:9" ht="25.5" x14ac:dyDescent="0.2">
      <c r="A208" s="219"/>
      <c r="B208" s="195"/>
      <c r="C208" s="124" t="s">
        <v>231</v>
      </c>
      <c r="D208" s="8" t="s">
        <v>26</v>
      </c>
      <c r="E208" s="8"/>
      <c r="F208" s="129"/>
      <c r="G208" s="133">
        <v>0</v>
      </c>
      <c r="H208" s="133">
        <v>0</v>
      </c>
      <c r="I208" s="207"/>
    </row>
    <row r="209" spans="1:10" ht="51" x14ac:dyDescent="0.2">
      <c r="A209" s="219"/>
      <c r="B209" s="195"/>
      <c r="C209" s="124" t="s">
        <v>232</v>
      </c>
      <c r="D209" s="8" t="s">
        <v>30</v>
      </c>
      <c r="E209" s="8"/>
      <c r="F209" s="129"/>
      <c r="G209" s="133">
        <v>0</v>
      </c>
      <c r="H209" s="133">
        <v>0</v>
      </c>
      <c r="I209" s="207"/>
    </row>
    <row r="210" spans="1:10" ht="63.75" x14ac:dyDescent="0.2">
      <c r="A210" s="219"/>
      <c r="B210" s="195"/>
      <c r="C210" s="124" t="s">
        <v>233</v>
      </c>
      <c r="D210" s="8" t="s">
        <v>30</v>
      </c>
      <c r="E210" s="8"/>
      <c r="F210" s="129"/>
      <c r="G210" s="133">
        <v>0</v>
      </c>
      <c r="H210" s="133">
        <v>0</v>
      </c>
      <c r="I210" s="207"/>
    </row>
    <row r="211" spans="1:10" ht="46.5" customHeight="1" x14ac:dyDescent="0.2">
      <c r="A211" s="219"/>
      <c r="B211" s="195"/>
      <c r="C211" s="124" t="s">
        <v>234</v>
      </c>
      <c r="D211" s="8" t="s">
        <v>30</v>
      </c>
      <c r="E211" s="8"/>
      <c r="F211" s="129"/>
      <c r="G211" s="133">
        <v>0</v>
      </c>
      <c r="H211" s="133">
        <v>0</v>
      </c>
      <c r="I211" s="207"/>
    </row>
    <row r="212" spans="1:10" ht="51" x14ac:dyDescent="0.2">
      <c r="A212" s="219"/>
      <c r="B212" s="195"/>
      <c r="C212" s="124" t="s">
        <v>235</v>
      </c>
      <c r="D212" s="8" t="s">
        <v>16</v>
      </c>
      <c r="E212" s="8"/>
      <c r="F212" s="129"/>
      <c r="G212" s="133">
        <v>0</v>
      </c>
      <c r="H212" s="133">
        <v>0</v>
      </c>
      <c r="I212" s="207"/>
    </row>
    <row r="213" spans="1:10" ht="99" customHeight="1" x14ac:dyDescent="0.2">
      <c r="A213" s="219"/>
      <c r="B213" s="195"/>
      <c r="C213" s="124" t="s">
        <v>236</v>
      </c>
      <c r="D213" s="8" t="s">
        <v>30</v>
      </c>
      <c r="E213" s="8"/>
      <c r="F213" s="129"/>
      <c r="G213" s="133">
        <v>0</v>
      </c>
      <c r="H213" s="133">
        <v>0</v>
      </c>
      <c r="I213" s="207"/>
    </row>
    <row r="214" spans="1:10" ht="58.5" customHeight="1" x14ac:dyDescent="0.2">
      <c r="A214" s="219"/>
      <c r="B214" s="195"/>
      <c r="C214" s="124" t="s">
        <v>237</v>
      </c>
      <c r="D214" s="8" t="s">
        <v>30</v>
      </c>
      <c r="E214" s="8"/>
      <c r="F214" s="129"/>
      <c r="G214" s="133">
        <v>0</v>
      </c>
      <c r="H214" s="133">
        <v>0</v>
      </c>
      <c r="I214" s="207"/>
    </row>
    <row r="215" spans="1:10" ht="38.25" x14ac:dyDescent="0.2">
      <c r="A215" s="219"/>
      <c r="B215" s="195"/>
      <c r="C215" s="124" t="s">
        <v>238</v>
      </c>
      <c r="D215" s="8" t="s">
        <v>239</v>
      </c>
      <c r="E215" s="8"/>
      <c r="F215" s="129"/>
      <c r="G215" s="133">
        <v>546</v>
      </c>
      <c r="H215" s="133">
        <v>618</v>
      </c>
      <c r="I215" s="207"/>
    </row>
    <row r="216" spans="1:10" ht="25.5" x14ac:dyDescent="0.2">
      <c r="A216" s="219"/>
      <c r="B216" s="195"/>
      <c r="C216" s="124" t="s">
        <v>240</v>
      </c>
      <c r="D216" s="8" t="s">
        <v>30</v>
      </c>
      <c r="E216" s="8"/>
      <c r="F216" s="129"/>
      <c r="G216" s="133">
        <v>8</v>
      </c>
      <c r="H216" s="133">
        <v>8</v>
      </c>
      <c r="I216" s="207"/>
    </row>
    <row r="217" spans="1:10" ht="51" x14ac:dyDescent="0.2">
      <c r="A217" s="219"/>
      <c r="B217" s="195"/>
      <c r="C217" s="124" t="s">
        <v>241</v>
      </c>
      <c r="D217" s="8" t="s">
        <v>30</v>
      </c>
      <c r="E217" s="8"/>
      <c r="F217" s="129"/>
      <c r="G217" s="133">
        <v>0</v>
      </c>
      <c r="H217" s="133">
        <v>0</v>
      </c>
      <c r="I217" s="207"/>
    </row>
    <row r="218" spans="1:10" ht="89.25" x14ac:dyDescent="0.2">
      <c r="A218" s="219"/>
      <c r="B218" s="195"/>
      <c r="C218" s="124" t="s">
        <v>242</v>
      </c>
      <c r="D218" s="8" t="s">
        <v>30</v>
      </c>
      <c r="E218" s="8"/>
      <c r="F218" s="129"/>
      <c r="G218" s="133">
        <v>1</v>
      </c>
      <c r="H218" s="133">
        <v>2</v>
      </c>
      <c r="I218" s="207"/>
    </row>
    <row r="219" spans="1:10" ht="84" customHeight="1" x14ac:dyDescent="0.2">
      <c r="A219" s="219"/>
      <c r="B219" s="195"/>
      <c r="C219" s="124" t="s">
        <v>243</v>
      </c>
      <c r="D219" s="8" t="s">
        <v>30</v>
      </c>
      <c r="E219" s="8"/>
      <c r="F219" s="129"/>
      <c r="G219" s="133">
        <v>8</v>
      </c>
      <c r="H219" s="133">
        <v>8</v>
      </c>
      <c r="I219" s="207"/>
    </row>
    <row r="220" spans="1:10" ht="15.75" customHeight="1" x14ac:dyDescent="0.2">
      <c r="A220" s="219"/>
      <c r="B220" s="195"/>
      <c r="C220" s="135" t="s">
        <v>80</v>
      </c>
      <c r="D220" s="49" t="s">
        <v>21</v>
      </c>
      <c r="E220" s="89">
        <f>SUM(E221:E222)</f>
        <v>4116.54</v>
      </c>
      <c r="F220" s="89">
        <f>SUM(F221:F222)</f>
        <v>3861.54</v>
      </c>
      <c r="G220" s="89">
        <f>SUM(G221:G222)</f>
        <v>4116.54</v>
      </c>
      <c r="H220" s="89">
        <f>SUM(H221:H222)</f>
        <v>3861.54</v>
      </c>
      <c r="I220" s="207"/>
    </row>
    <row r="221" spans="1:10" ht="13.5" customHeight="1" x14ac:dyDescent="0.2">
      <c r="A221" s="219"/>
      <c r="B221" s="195"/>
      <c r="C221" s="136" t="s">
        <v>31</v>
      </c>
      <c r="D221" s="8" t="s">
        <v>21</v>
      </c>
      <c r="E221" s="63">
        <v>4116.54</v>
      </c>
      <c r="F221" s="63">
        <v>3861.54</v>
      </c>
      <c r="G221" s="63">
        <v>4116.54</v>
      </c>
      <c r="H221" s="63">
        <v>3861.54</v>
      </c>
      <c r="I221" s="207"/>
    </row>
    <row r="222" spans="1:10" ht="15" customHeight="1" x14ac:dyDescent="0.2">
      <c r="A222" s="220"/>
      <c r="B222" s="199"/>
      <c r="C222" s="136" t="s">
        <v>22</v>
      </c>
      <c r="D222" s="8" t="s">
        <v>21</v>
      </c>
      <c r="E222" s="63">
        <v>0</v>
      </c>
      <c r="F222" s="63">
        <v>0</v>
      </c>
      <c r="G222" s="63">
        <v>0</v>
      </c>
      <c r="H222" s="63">
        <v>0</v>
      </c>
      <c r="I222" s="208"/>
    </row>
    <row r="223" spans="1:10" ht="38.25" customHeight="1" x14ac:dyDescent="0.2">
      <c r="A223" s="200">
        <v>18</v>
      </c>
      <c r="B223" s="194" t="s">
        <v>244</v>
      </c>
      <c r="C223" s="58" t="s">
        <v>245</v>
      </c>
      <c r="D223" s="8" t="s">
        <v>26</v>
      </c>
      <c r="E223" s="64"/>
      <c r="F223" s="64"/>
      <c r="G223" s="66">
        <v>42</v>
      </c>
      <c r="H223" s="81">
        <v>54.6</v>
      </c>
      <c r="I223" s="190">
        <f>((H223/G223+H224/G224+H226/G226+H227/G227)/4)/(H228/G228)*100</f>
        <v>107.73644822720385</v>
      </c>
      <c r="J223" s="10"/>
    </row>
    <row r="224" spans="1:10" ht="38.25" x14ac:dyDescent="0.2">
      <c r="A224" s="201"/>
      <c r="B224" s="195"/>
      <c r="C224" s="58" t="s">
        <v>246</v>
      </c>
      <c r="D224" s="129" t="s">
        <v>141</v>
      </c>
      <c r="E224" s="137"/>
      <c r="F224" s="64"/>
      <c r="G224" s="8">
        <v>300</v>
      </c>
      <c r="H224" s="8">
        <v>287</v>
      </c>
      <c r="I224" s="191"/>
      <c r="J224" s="10"/>
    </row>
    <row r="225" spans="1:10" ht="51" x14ac:dyDescent="0.2">
      <c r="A225" s="201"/>
      <c r="B225" s="195"/>
      <c r="C225" s="58" t="s">
        <v>247</v>
      </c>
      <c r="D225" s="129" t="s">
        <v>16</v>
      </c>
      <c r="E225" s="137"/>
      <c r="F225" s="64"/>
      <c r="G225" s="8">
        <v>195</v>
      </c>
      <c r="H225" s="8">
        <v>0</v>
      </c>
      <c r="I225" s="191"/>
      <c r="J225" s="10"/>
    </row>
    <row r="226" spans="1:10" ht="25.5" x14ac:dyDescent="0.2">
      <c r="A226" s="201"/>
      <c r="B226" s="195"/>
      <c r="C226" s="58" t="s">
        <v>248</v>
      </c>
      <c r="D226" s="129" t="s">
        <v>141</v>
      </c>
      <c r="E226" s="137"/>
      <c r="F226" s="64"/>
      <c r="G226" s="8">
        <v>650</v>
      </c>
      <c r="H226" s="8">
        <v>498</v>
      </c>
      <c r="I226" s="191"/>
      <c r="J226" s="10"/>
    </row>
    <row r="227" spans="1:10" ht="38.25" x14ac:dyDescent="0.2">
      <c r="A227" s="201"/>
      <c r="B227" s="195"/>
      <c r="C227" s="58" t="s">
        <v>249</v>
      </c>
      <c r="D227" s="129" t="s">
        <v>16</v>
      </c>
      <c r="E227" s="137"/>
      <c r="F227" s="64"/>
      <c r="G227" s="8">
        <v>285</v>
      </c>
      <c r="H227" s="8">
        <v>349</v>
      </c>
      <c r="I227" s="191"/>
    </row>
    <row r="228" spans="1:10" x14ac:dyDescent="0.2">
      <c r="A228" s="201"/>
      <c r="B228" s="195"/>
      <c r="C228" s="75" t="s">
        <v>56</v>
      </c>
      <c r="D228" s="138" t="s">
        <v>21</v>
      </c>
      <c r="E228" s="49">
        <f>SUM(E229:E231)</f>
        <v>44835.163159999996</v>
      </c>
      <c r="F228" s="49">
        <f>SUM(F229:F231)</f>
        <v>44189.330620000001</v>
      </c>
      <c r="G228" s="83">
        <f>SUM(G229:G231)</f>
        <v>44835.163159999996</v>
      </c>
      <c r="H228" s="83">
        <f>SUM(H229:H231)</f>
        <v>44189.330620000001</v>
      </c>
      <c r="I228" s="191"/>
    </row>
    <row r="229" spans="1:10" x14ac:dyDescent="0.2">
      <c r="A229" s="201"/>
      <c r="B229" s="195"/>
      <c r="C229" s="139" t="s">
        <v>31</v>
      </c>
      <c r="D229" s="8" t="s">
        <v>21</v>
      </c>
      <c r="E229" s="85">
        <v>0</v>
      </c>
      <c r="F229" s="85">
        <v>0</v>
      </c>
      <c r="G229" s="85">
        <v>0</v>
      </c>
      <c r="H229" s="85">
        <v>0</v>
      </c>
      <c r="I229" s="191"/>
    </row>
    <row r="230" spans="1:10" ht="14.25" customHeight="1" x14ac:dyDescent="0.2">
      <c r="A230" s="201"/>
      <c r="B230" s="195"/>
      <c r="C230" s="62" t="s">
        <v>22</v>
      </c>
      <c r="D230" s="8" t="s">
        <v>21</v>
      </c>
      <c r="E230" s="79">
        <v>44835.163159999996</v>
      </c>
      <c r="F230" s="79">
        <v>44189.330620000001</v>
      </c>
      <c r="G230" s="79">
        <v>44835.163159999996</v>
      </c>
      <c r="H230" s="79">
        <v>44189.330620000001</v>
      </c>
      <c r="I230" s="191"/>
    </row>
    <row r="231" spans="1:10" ht="13.5" customHeight="1" x14ac:dyDescent="0.2">
      <c r="A231" s="202"/>
      <c r="B231" s="199"/>
      <c r="C231" s="1" t="s">
        <v>71</v>
      </c>
      <c r="D231" s="8" t="s">
        <v>21</v>
      </c>
      <c r="E231" s="63">
        <v>0</v>
      </c>
      <c r="F231" s="63">
        <v>0</v>
      </c>
      <c r="G231" s="63">
        <v>0</v>
      </c>
      <c r="H231" s="63">
        <v>0</v>
      </c>
      <c r="I231" s="192"/>
    </row>
    <row r="232" spans="1:10" ht="12.75" customHeight="1" x14ac:dyDescent="0.2">
      <c r="A232" s="200">
        <v>19</v>
      </c>
      <c r="B232" s="194" t="s">
        <v>250</v>
      </c>
      <c r="C232" s="215" t="s">
        <v>251</v>
      </c>
      <c r="D232" s="216"/>
      <c r="E232" s="216"/>
      <c r="F232" s="216"/>
      <c r="G232" s="216"/>
      <c r="H232" s="217"/>
      <c r="I232" s="190">
        <f>((H233/G233+H234/G234+H235/G235+G236/H236+H241/G241+H242/G242+G243/H243)/7)/(H247/G247)*100</f>
        <v>161.34383294736023</v>
      </c>
      <c r="J232" s="10"/>
    </row>
    <row r="233" spans="1:10" ht="42" customHeight="1" x14ac:dyDescent="0.2">
      <c r="A233" s="201"/>
      <c r="B233" s="195"/>
      <c r="C233" s="58" t="s">
        <v>252</v>
      </c>
      <c r="D233" s="59" t="s">
        <v>253</v>
      </c>
      <c r="E233" s="64"/>
      <c r="F233" s="64"/>
      <c r="G233" s="8">
        <v>1</v>
      </c>
      <c r="H233" s="8">
        <v>1</v>
      </c>
      <c r="I233" s="191"/>
    </row>
    <row r="234" spans="1:10" ht="52.5" customHeight="1" x14ac:dyDescent="0.2">
      <c r="A234" s="201"/>
      <c r="B234" s="195"/>
      <c r="C234" s="58" t="s">
        <v>254</v>
      </c>
      <c r="D234" s="59" t="s">
        <v>141</v>
      </c>
      <c r="E234" s="64"/>
      <c r="F234" s="64"/>
      <c r="G234" s="8">
        <v>14</v>
      </c>
      <c r="H234" s="8">
        <v>14</v>
      </c>
      <c r="I234" s="191"/>
    </row>
    <row r="235" spans="1:10" ht="38.25" x14ac:dyDescent="0.2">
      <c r="A235" s="201"/>
      <c r="B235" s="195"/>
      <c r="C235" s="58" t="s">
        <v>255</v>
      </c>
      <c r="D235" s="59" t="s">
        <v>256</v>
      </c>
      <c r="E235" s="64"/>
      <c r="F235" s="64"/>
      <c r="G235" s="8">
        <v>336.1</v>
      </c>
      <c r="H235" s="8">
        <v>306.10000000000002</v>
      </c>
      <c r="I235" s="191"/>
    </row>
    <row r="236" spans="1:10" ht="52.5" customHeight="1" x14ac:dyDescent="0.2">
      <c r="A236" s="201"/>
      <c r="B236" s="195"/>
      <c r="C236" s="58" t="s">
        <v>257</v>
      </c>
      <c r="D236" s="59" t="s">
        <v>26</v>
      </c>
      <c r="E236" s="64"/>
      <c r="F236" s="64"/>
      <c r="G236" s="8">
        <v>1.56</v>
      </c>
      <c r="H236" s="8">
        <v>1.27</v>
      </c>
      <c r="I236" s="191"/>
    </row>
    <row r="237" spans="1:10" ht="15" customHeight="1" x14ac:dyDescent="0.2">
      <c r="A237" s="201"/>
      <c r="B237" s="195"/>
      <c r="C237" s="140" t="s">
        <v>80</v>
      </c>
      <c r="D237" s="59" t="s">
        <v>99</v>
      </c>
      <c r="E237" s="112"/>
      <c r="F237" s="112"/>
      <c r="G237" s="95">
        <f>SUM(G238:G239)</f>
        <v>28488.764940000001</v>
      </c>
      <c r="H237" s="95">
        <f>SUM(H238:H239)</f>
        <v>3566.8999600000002</v>
      </c>
      <c r="I237" s="191"/>
    </row>
    <row r="238" spans="1:10" ht="15.75" customHeight="1" x14ac:dyDescent="0.2">
      <c r="A238" s="201"/>
      <c r="B238" s="195"/>
      <c r="C238" s="141" t="s">
        <v>31</v>
      </c>
      <c r="D238" s="59" t="s">
        <v>99</v>
      </c>
      <c r="E238" s="141"/>
      <c r="F238" s="141"/>
      <c r="G238" s="85">
        <v>21450.155999999999</v>
      </c>
      <c r="H238" s="85">
        <v>0</v>
      </c>
      <c r="I238" s="191"/>
    </row>
    <row r="239" spans="1:10" ht="15.75" customHeight="1" x14ac:dyDescent="0.2">
      <c r="A239" s="201"/>
      <c r="B239" s="195"/>
      <c r="C239" s="72" t="s">
        <v>22</v>
      </c>
      <c r="D239" s="59" t="s">
        <v>99</v>
      </c>
      <c r="E239" s="112"/>
      <c r="F239" s="112"/>
      <c r="G239" s="59">
        <v>7038.6089400000001</v>
      </c>
      <c r="H239" s="59">
        <v>3566.8999600000002</v>
      </c>
      <c r="I239" s="191"/>
    </row>
    <row r="240" spans="1:10" ht="29.25" customHeight="1" x14ac:dyDescent="0.2">
      <c r="A240" s="201"/>
      <c r="B240" s="195"/>
      <c r="C240" s="215" t="s">
        <v>258</v>
      </c>
      <c r="D240" s="216"/>
      <c r="E240" s="216"/>
      <c r="F240" s="216"/>
      <c r="G240" s="216"/>
      <c r="H240" s="217"/>
      <c r="I240" s="191"/>
    </row>
    <row r="241" spans="1:10" ht="81" customHeight="1" x14ac:dyDescent="0.2">
      <c r="A241" s="201"/>
      <c r="B241" s="195"/>
      <c r="C241" s="58" t="s">
        <v>259</v>
      </c>
      <c r="D241" s="8" t="s">
        <v>26</v>
      </c>
      <c r="E241" s="64"/>
      <c r="F241" s="64"/>
      <c r="G241" s="8">
        <v>100</v>
      </c>
      <c r="H241" s="8">
        <v>100</v>
      </c>
      <c r="I241" s="191"/>
    </row>
    <row r="242" spans="1:10" ht="27.75" customHeight="1" x14ac:dyDescent="0.2">
      <c r="A242" s="201"/>
      <c r="B242" s="195"/>
      <c r="C242" s="58" t="s">
        <v>260</v>
      </c>
      <c r="D242" s="8" t="s">
        <v>26</v>
      </c>
      <c r="E242" s="64"/>
      <c r="F242" s="64"/>
      <c r="G242" s="8">
        <v>46</v>
      </c>
      <c r="H242" s="8">
        <v>46</v>
      </c>
      <c r="I242" s="191"/>
    </row>
    <row r="243" spans="1:10" ht="30.75" customHeight="1" x14ac:dyDescent="0.2">
      <c r="A243" s="201"/>
      <c r="B243" s="195"/>
      <c r="C243" s="58" t="s">
        <v>261</v>
      </c>
      <c r="D243" s="8" t="s">
        <v>26</v>
      </c>
      <c r="E243" s="64"/>
      <c r="F243" s="64"/>
      <c r="G243" s="8">
        <v>28</v>
      </c>
      <c r="H243" s="8">
        <v>28</v>
      </c>
      <c r="I243" s="191"/>
    </row>
    <row r="244" spans="1:10" x14ac:dyDescent="0.2">
      <c r="A244" s="201"/>
      <c r="B244" s="195"/>
      <c r="C244" s="88" t="s">
        <v>56</v>
      </c>
      <c r="D244" s="138" t="s">
        <v>21</v>
      </c>
      <c r="E244" s="49"/>
      <c r="F244" s="49"/>
      <c r="G244" s="89">
        <f>G245+G246</f>
        <v>46307.967579999997</v>
      </c>
      <c r="H244" s="89">
        <f>H245+H246</f>
        <v>43712.821510000002</v>
      </c>
      <c r="I244" s="191"/>
    </row>
    <row r="245" spans="1:10" x14ac:dyDescent="0.2">
      <c r="A245" s="201"/>
      <c r="B245" s="195"/>
      <c r="C245" s="141" t="s">
        <v>31</v>
      </c>
      <c r="D245" s="129" t="s">
        <v>21</v>
      </c>
      <c r="E245" s="49"/>
      <c r="F245" s="49"/>
      <c r="G245" s="142">
        <v>865</v>
      </c>
      <c r="H245" s="142">
        <v>865</v>
      </c>
      <c r="I245" s="191"/>
    </row>
    <row r="246" spans="1:10" x14ac:dyDescent="0.2">
      <c r="A246" s="201"/>
      <c r="B246" s="195"/>
      <c r="C246" s="72" t="s">
        <v>22</v>
      </c>
      <c r="D246" s="129" t="s">
        <v>21</v>
      </c>
      <c r="E246" s="72"/>
      <c r="F246" s="72"/>
      <c r="G246" s="142">
        <v>45442.967579999997</v>
      </c>
      <c r="H246" s="142">
        <v>42847.821510000002</v>
      </c>
      <c r="I246" s="191"/>
    </row>
    <row r="247" spans="1:10" x14ac:dyDescent="0.2">
      <c r="A247" s="202"/>
      <c r="B247" s="199"/>
      <c r="C247" s="140" t="s">
        <v>262</v>
      </c>
      <c r="D247" s="59" t="s">
        <v>99</v>
      </c>
      <c r="E247" s="72"/>
      <c r="F247" s="72"/>
      <c r="G247" s="89">
        <f>G237+G244</f>
        <v>74796.73251999999</v>
      </c>
      <c r="H247" s="89">
        <f>H237+H244</f>
        <v>47279.721470000004</v>
      </c>
      <c r="I247" s="192"/>
    </row>
    <row r="248" spans="1:10" ht="65.25" customHeight="1" x14ac:dyDescent="0.2">
      <c r="A248" s="193">
        <v>20</v>
      </c>
      <c r="B248" s="194" t="s">
        <v>263</v>
      </c>
      <c r="C248" s="58" t="s">
        <v>264</v>
      </c>
      <c r="D248" s="63" t="s">
        <v>265</v>
      </c>
      <c r="E248" s="132"/>
      <c r="F248" s="132"/>
      <c r="G248" s="132">
        <v>15583.7</v>
      </c>
      <c r="H248" s="132">
        <v>15583.7</v>
      </c>
      <c r="I248" s="190">
        <f>((H248/G248)/1)/(H249/G249)*100</f>
        <v>104.48260097422913</v>
      </c>
      <c r="J248" s="10"/>
    </row>
    <row r="249" spans="1:10" x14ac:dyDescent="0.2">
      <c r="A249" s="193"/>
      <c r="B249" s="195"/>
      <c r="C249" s="75" t="s">
        <v>56</v>
      </c>
      <c r="D249" s="49" t="s">
        <v>21</v>
      </c>
      <c r="E249" s="83">
        <f>E250</f>
        <v>1552.242</v>
      </c>
      <c r="F249" s="83">
        <f>F250</f>
        <v>1485.6464000000001</v>
      </c>
      <c r="G249" s="78">
        <f>G250</f>
        <v>1552.242</v>
      </c>
      <c r="H249" s="78">
        <f>H250</f>
        <v>1485.6464000000001</v>
      </c>
      <c r="I249" s="191"/>
    </row>
    <row r="250" spans="1:10" ht="64.5" customHeight="1" x14ac:dyDescent="0.2">
      <c r="A250" s="193"/>
      <c r="B250" s="199"/>
      <c r="C250" s="58" t="s">
        <v>22</v>
      </c>
      <c r="D250" s="8" t="s">
        <v>21</v>
      </c>
      <c r="E250" s="93">
        <v>1552.242</v>
      </c>
      <c r="F250" s="93">
        <v>1485.6464000000001</v>
      </c>
      <c r="G250" s="93">
        <v>1552.242</v>
      </c>
      <c r="H250" s="93">
        <v>1485.6464000000001</v>
      </c>
      <c r="I250" s="192"/>
      <c r="J250" s="11"/>
    </row>
    <row r="251" spans="1:10" ht="38.25" customHeight="1" x14ac:dyDescent="0.2">
      <c r="A251" s="201">
        <v>21</v>
      </c>
      <c r="B251" s="194" t="s">
        <v>266</v>
      </c>
      <c r="C251" s="58" t="s">
        <v>267</v>
      </c>
      <c r="D251" s="8" t="s">
        <v>16</v>
      </c>
      <c r="E251" s="63"/>
      <c r="F251" s="63"/>
      <c r="G251" s="125">
        <v>0</v>
      </c>
      <c r="H251" s="125">
        <v>0</v>
      </c>
      <c r="I251" s="190">
        <f>((H253/G253+H254/G254+H255/G255)/3)/(H256/G256)*100</f>
        <v>108.79632078604142</v>
      </c>
      <c r="J251" s="14"/>
    </row>
    <row r="252" spans="1:10" ht="38.25" x14ac:dyDescent="0.2">
      <c r="A252" s="201"/>
      <c r="B252" s="195"/>
      <c r="C252" s="58" t="s">
        <v>268</v>
      </c>
      <c r="D252" s="8" t="s">
        <v>16</v>
      </c>
      <c r="E252" s="63"/>
      <c r="F252" s="63"/>
      <c r="G252" s="125">
        <v>0</v>
      </c>
      <c r="H252" s="125">
        <v>0</v>
      </c>
      <c r="I252" s="191"/>
      <c r="J252" s="11"/>
    </row>
    <row r="253" spans="1:10" ht="52.5" customHeight="1" x14ac:dyDescent="0.2">
      <c r="A253" s="201"/>
      <c r="B253" s="195"/>
      <c r="C253" s="58" t="s">
        <v>269</v>
      </c>
      <c r="D253" s="8" t="s">
        <v>30</v>
      </c>
      <c r="E253" s="63"/>
      <c r="F253" s="63"/>
      <c r="G253" s="125">
        <v>12</v>
      </c>
      <c r="H253" s="125">
        <v>12</v>
      </c>
      <c r="I253" s="191"/>
      <c r="J253" s="11"/>
    </row>
    <row r="254" spans="1:10" ht="105" customHeight="1" x14ac:dyDescent="0.2">
      <c r="A254" s="201"/>
      <c r="B254" s="195"/>
      <c r="C254" s="58" t="s">
        <v>270</v>
      </c>
      <c r="D254" s="8" t="s">
        <v>30</v>
      </c>
      <c r="E254" s="64"/>
      <c r="F254" s="64"/>
      <c r="G254" s="125">
        <v>12</v>
      </c>
      <c r="H254" s="125">
        <v>12</v>
      </c>
      <c r="I254" s="191"/>
    </row>
    <row r="255" spans="1:10" ht="69" customHeight="1" x14ac:dyDescent="0.2">
      <c r="A255" s="201"/>
      <c r="B255" s="195"/>
      <c r="C255" s="58" t="s">
        <v>271</v>
      </c>
      <c r="D255" s="8" t="s">
        <v>30</v>
      </c>
      <c r="E255" s="64"/>
      <c r="F255" s="64"/>
      <c r="G255" s="125">
        <v>100</v>
      </c>
      <c r="H255" s="125">
        <v>100</v>
      </c>
      <c r="I255" s="191"/>
    </row>
    <row r="256" spans="1:10" x14ac:dyDescent="0.2">
      <c r="A256" s="201"/>
      <c r="B256" s="195"/>
      <c r="C256" s="75" t="s">
        <v>38</v>
      </c>
      <c r="D256" s="49" t="s">
        <v>21</v>
      </c>
      <c r="E256" s="83">
        <f>E257</f>
        <v>7988.9362799999999</v>
      </c>
      <c r="F256" s="83">
        <f>F257</f>
        <v>7343.02063</v>
      </c>
      <c r="G256" s="83">
        <f>G257</f>
        <v>7988.9362799999999</v>
      </c>
      <c r="H256" s="83">
        <f>H257</f>
        <v>7343.02063</v>
      </c>
      <c r="I256" s="191"/>
    </row>
    <row r="257" spans="1:10" x14ac:dyDescent="0.2">
      <c r="A257" s="202"/>
      <c r="B257" s="199"/>
      <c r="C257" s="58" t="s">
        <v>22</v>
      </c>
      <c r="D257" s="8" t="s">
        <v>21</v>
      </c>
      <c r="E257" s="93">
        <v>7988.9362799999999</v>
      </c>
      <c r="F257" s="93">
        <v>7343.02063</v>
      </c>
      <c r="G257" s="93">
        <v>7988.9362799999999</v>
      </c>
      <c r="H257" s="93">
        <v>7343.02063</v>
      </c>
      <c r="I257" s="192"/>
      <c r="J257" s="11"/>
    </row>
    <row r="258" spans="1:10" ht="27.75" customHeight="1" x14ac:dyDescent="0.2">
      <c r="A258" s="200">
        <v>22</v>
      </c>
      <c r="B258" s="194" t="s">
        <v>272</v>
      </c>
      <c r="C258" s="97" t="s">
        <v>273</v>
      </c>
      <c r="D258" s="59" t="s">
        <v>274</v>
      </c>
      <c r="E258" s="98"/>
      <c r="F258" s="143"/>
      <c r="G258" s="144">
        <v>0</v>
      </c>
      <c r="H258" s="144">
        <v>0</v>
      </c>
      <c r="I258" s="190">
        <f>((H259/G259+H260/G260)/2)/(H261/G261)*100</f>
        <v>100.03644490093919</v>
      </c>
    </row>
    <row r="259" spans="1:10" ht="54" customHeight="1" x14ac:dyDescent="0.2">
      <c r="A259" s="201"/>
      <c r="B259" s="195"/>
      <c r="C259" s="58" t="s">
        <v>275</v>
      </c>
      <c r="D259" s="59" t="s">
        <v>274</v>
      </c>
      <c r="E259" s="98"/>
      <c r="F259" s="143"/>
      <c r="G259" s="144">
        <v>3</v>
      </c>
      <c r="H259" s="144">
        <v>3</v>
      </c>
      <c r="I259" s="191"/>
    </row>
    <row r="260" spans="1:10" ht="40.5" customHeight="1" x14ac:dyDescent="0.2">
      <c r="A260" s="201"/>
      <c r="B260" s="195"/>
      <c r="C260" s="97" t="s">
        <v>276</v>
      </c>
      <c r="D260" s="59" t="s">
        <v>26</v>
      </c>
      <c r="E260" s="65"/>
      <c r="F260" s="145"/>
      <c r="G260" s="125">
        <v>11.2</v>
      </c>
      <c r="H260" s="125">
        <v>11.2</v>
      </c>
      <c r="I260" s="191"/>
    </row>
    <row r="261" spans="1:10" x14ac:dyDescent="0.2">
      <c r="A261" s="201"/>
      <c r="B261" s="195"/>
      <c r="C261" s="75" t="s">
        <v>80</v>
      </c>
      <c r="D261" s="49" t="s">
        <v>21</v>
      </c>
      <c r="E261" s="83">
        <f>SUM(E262:E266)</f>
        <v>281383.12333000003</v>
      </c>
      <c r="F261" s="83">
        <f>SUM(F262:F266)</f>
        <v>281280.61089000001</v>
      </c>
      <c r="G261" s="83">
        <f>SUM(G262:G266)</f>
        <v>281383.12333000003</v>
      </c>
      <c r="H261" s="83">
        <f>SUM(H262:H266)</f>
        <v>281280.61089000001</v>
      </c>
      <c r="I261" s="191"/>
    </row>
    <row r="262" spans="1:10" x14ac:dyDescent="0.2">
      <c r="A262" s="201"/>
      <c r="B262" s="195"/>
      <c r="C262" s="84" t="s">
        <v>51</v>
      </c>
      <c r="D262" s="8" t="s">
        <v>21</v>
      </c>
      <c r="E262" s="146">
        <v>0</v>
      </c>
      <c r="F262" s="146">
        <v>0</v>
      </c>
      <c r="G262" s="146">
        <v>0</v>
      </c>
      <c r="H262" s="146">
        <v>0</v>
      </c>
      <c r="I262" s="191"/>
      <c r="J262" s="11"/>
    </row>
    <row r="263" spans="1:10" x14ac:dyDescent="0.2">
      <c r="A263" s="201"/>
      <c r="B263" s="195"/>
      <c r="C263" s="58" t="s">
        <v>31</v>
      </c>
      <c r="D263" s="8" t="s">
        <v>21</v>
      </c>
      <c r="E263" s="93">
        <v>215963.75966000001</v>
      </c>
      <c r="F263" s="85">
        <v>215963.75099</v>
      </c>
      <c r="G263" s="93">
        <v>215963.75966000001</v>
      </c>
      <c r="H263" s="85">
        <v>215963.75099</v>
      </c>
      <c r="I263" s="191"/>
      <c r="J263" s="11"/>
    </row>
    <row r="264" spans="1:10" x14ac:dyDescent="0.2">
      <c r="A264" s="201"/>
      <c r="B264" s="195"/>
      <c r="C264" s="58" t="s">
        <v>22</v>
      </c>
      <c r="D264" s="8" t="s">
        <v>21</v>
      </c>
      <c r="E264" s="93">
        <v>23638.589749999999</v>
      </c>
      <c r="F264" s="85">
        <v>23536.089749999999</v>
      </c>
      <c r="G264" s="93">
        <v>23638.589749999999</v>
      </c>
      <c r="H264" s="85">
        <v>23536.089749999999</v>
      </c>
      <c r="I264" s="191"/>
      <c r="J264" s="11"/>
    </row>
    <row r="265" spans="1:10" x14ac:dyDescent="0.2">
      <c r="A265" s="201"/>
      <c r="B265" s="195"/>
      <c r="C265" s="58" t="s">
        <v>71</v>
      </c>
      <c r="D265" s="8" t="s">
        <v>21</v>
      </c>
      <c r="E265" s="93">
        <v>332.78392000000002</v>
      </c>
      <c r="F265" s="85">
        <v>332.78392000000002</v>
      </c>
      <c r="G265" s="93">
        <v>332.78392000000002</v>
      </c>
      <c r="H265" s="85">
        <v>332.78392000000002</v>
      </c>
      <c r="I265" s="191"/>
      <c r="J265" s="11"/>
    </row>
    <row r="266" spans="1:10" x14ac:dyDescent="0.2">
      <c r="A266" s="202"/>
      <c r="B266" s="199"/>
      <c r="C266" s="58" t="s">
        <v>466</v>
      </c>
      <c r="D266" s="8" t="s">
        <v>21</v>
      </c>
      <c r="E266" s="93">
        <v>41447.99</v>
      </c>
      <c r="F266" s="85">
        <v>41447.986230000002</v>
      </c>
      <c r="G266" s="93">
        <v>41447.99</v>
      </c>
      <c r="H266" s="85">
        <v>41447.986230000002</v>
      </c>
      <c r="I266" s="192"/>
      <c r="J266" s="11"/>
    </row>
    <row r="267" spans="1:10" ht="12.75" customHeight="1" x14ac:dyDescent="0.2">
      <c r="A267" s="200">
        <v>23</v>
      </c>
      <c r="B267" s="194" t="s">
        <v>277</v>
      </c>
      <c r="C267" s="108" t="s">
        <v>278</v>
      </c>
      <c r="D267" s="8" t="s">
        <v>16</v>
      </c>
      <c r="E267" s="109"/>
      <c r="F267" s="64"/>
      <c r="G267" s="73">
        <v>15</v>
      </c>
      <c r="H267" s="73">
        <v>14</v>
      </c>
      <c r="I267" s="206">
        <f>((G267/H267+G268/H268+G269/H269+H270/G270+H271/G271+H272/G272)/6)/(H273/G273)*100</f>
        <v>143.36734693877551</v>
      </c>
      <c r="J267" s="10"/>
    </row>
    <row r="268" spans="1:10" ht="25.5" customHeight="1" x14ac:dyDescent="0.2">
      <c r="A268" s="201"/>
      <c r="B268" s="195"/>
      <c r="C268" s="58" t="s">
        <v>279</v>
      </c>
      <c r="D268" s="8" t="s">
        <v>30</v>
      </c>
      <c r="E268" s="64"/>
      <c r="F268" s="64"/>
      <c r="G268" s="73">
        <v>102</v>
      </c>
      <c r="H268" s="73">
        <v>68</v>
      </c>
      <c r="I268" s="207"/>
    </row>
    <row r="269" spans="1:10" ht="24.75" customHeight="1" x14ac:dyDescent="0.2">
      <c r="A269" s="201"/>
      <c r="B269" s="195"/>
      <c r="C269" s="74" t="s">
        <v>280</v>
      </c>
      <c r="D269" s="8" t="s">
        <v>30</v>
      </c>
      <c r="E269" s="64"/>
      <c r="F269" s="64"/>
      <c r="G269" s="73">
        <v>75</v>
      </c>
      <c r="H269" s="73">
        <v>49</v>
      </c>
      <c r="I269" s="207"/>
    </row>
    <row r="270" spans="1:10" ht="105.75" customHeight="1" x14ac:dyDescent="0.2">
      <c r="A270" s="201"/>
      <c r="B270" s="195"/>
      <c r="C270" s="58" t="s">
        <v>281</v>
      </c>
      <c r="D270" s="59" t="s">
        <v>30</v>
      </c>
      <c r="E270" s="64"/>
      <c r="F270" s="64"/>
      <c r="G270" s="8">
        <v>21</v>
      </c>
      <c r="H270" s="73">
        <v>42</v>
      </c>
      <c r="I270" s="207"/>
    </row>
    <row r="271" spans="1:10" ht="25.5" x14ac:dyDescent="0.2">
      <c r="A271" s="201"/>
      <c r="B271" s="195"/>
      <c r="C271" s="58" t="s">
        <v>282</v>
      </c>
      <c r="D271" s="59" t="s">
        <v>30</v>
      </c>
      <c r="E271" s="64"/>
      <c r="F271" s="64"/>
      <c r="G271" s="8">
        <v>6</v>
      </c>
      <c r="H271" s="73">
        <v>9</v>
      </c>
      <c r="I271" s="207"/>
    </row>
    <row r="272" spans="1:10" x14ac:dyDescent="0.2">
      <c r="A272" s="201"/>
      <c r="B272" s="195"/>
      <c r="C272" s="58" t="s">
        <v>283</v>
      </c>
      <c r="D272" s="59" t="s">
        <v>30</v>
      </c>
      <c r="E272" s="64"/>
      <c r="F272" s="64"/>
      <c r="G272" s="8">
        <v>1</v>
      </c>
      <c r="H272" s="8">
        <v>1</v>
      </c>
      <c r="I272" s="207"/>
    </row>
    <row r="273" spans="1:10" x14ac:dyDescent="0.2">
      <c r="A273" s="201"/>
      <c r="B273" s="195"/>
      <c r="C273" s="75" t="s">
        <v>80</v>
      </c>
      <c r="D273" s="49" t="s">
        <v>21</v>
      </c>
      <c r="E273" s="83">
        <f>E274</f>
        <v>877.25599999999997</v>
      </c>
      <c r="F273" s="83">
        <f>F274</f>
        <v>877.25599999999997</v>
      </c>
      <c r="G273" s="78">
        <f>G274</f>
        <v>877.25599999999997</v>
      </c>
      <c r="H273" s="78">
        <f>H274</f>
        <v>877.25599999999997</v>
      </c>
      <c r="I273" s="207"/>
    </row>
    <row r="274" spans="1:10" x14ac:dyDescent="0.2">
      <c r="A274" s="202"/>
      <c r="B274" s="199"/>
      <c r="C274" s="58" t="s">
        <v>22</v>
      </c>
      <c r="D274" s="59" t="s">
        <v>99</v>
      </c>
      <c r="E274" s="63">
        <v>877.25599999999997</v>
      </c>
      <c r="F274" s="63">
        <v>877.25599999999997</v>
      </c>
      <c r="G274" s="79">
        <v>877.25599999999997</v>
      </c>
      <c r="H274" s="79">
        <v>877.25599999999997</v>
      </c>
      <c r="I274" s="208"/>
      <c r="J274" s="11"/>
    </row>
    <row r="275" spans="1:10" ht="15" customHeight="1" x14ac:dyDescent="0.2">
      <c r="A275" s="200">
        <v>24</v>
      </c>
      <c r="B275" s="194" t="s">
        <v>284</v>
      </c>
      <c r="C275" s="58" t="s">
        <v>285</v>
      </c>
      <c r="D275" s="8" t="s">
        <v>286</v>
      </c>
      <c r="E275" s="8"/>
      <c r="F275" s="8"/>
      <c r="G275" s="8">
        <v>27</v>
      </c>
      <c r="H275" s="8">
        <v>35.56</v>
      </c>
      <c r="I275" s="190">
        <f>((H275/G275+H276/G276+H277/G277+H278/G278+H279/G279+H280/G280+H281/G281+H282/G282+H283/G283+H284/G284+H285/G285+H286/G286+H285/G287+H288/G288+H289/G289+H290/G290+H291/G291+H292/G292+H293/G293+H294/G294+H295/G295+H296/G296+H297/G297+H298/G298)/24)/(H299/G299)*100</f>
        <v>173.64868943935807</v>
      </c>
      <c r="J275" s="10"/>
    </row>
    <row r="276" spans="1:10" ht="27.75" customHeight="1" x14ac:dyDescent="0.2">
      <c r="A276" s="201"/>
      <c r="B276" s="195"/>
      <c r="C276" s="58" t="s">
        <v>287</v>
      </c>
      <c r="D276" s="8" t="s">
        <v>30</v>
      </c>
      <c r="E276" s="8"/>
      <c r="F276" s="8"/>
      <c r="G276" s="8">
        <v>65</v>
      </c>
      <c r="H276" s="8">
        <v>65</v>
      </c>
      <c r="I276" s="191"/>
    </row>
    <row r="277" spans="1:10" ht="27.75" customHeight="1" x14ac:dyDescent="0.2">
      <c r="A277" s="201"/>
      <c r="B277" s="195"/>
      <c r="C277" s="58" t="s">
        <v>288</v>
      </c>
      <c r="D277" s="8" t="s">
        <v>286</v>
      </c>
      <c r="E277" s="8"/>
      <c r="F277" s="8"/>
      <c r="G277" s="8">
        <v>206</v>
      </c>
      <c r="H277" s="8">
        <v>245.465</v>
      </c>
      <c r="I277" s="191"/>
    </row>
    <row r="278" spans="1:10" ht="42.75" customHeight="1" x14ac:dyDescent="0.2">
      <c r="A278" s="201"/>
      <c r="B278" s="195"/>
      <c r="C278" s="58" t="s">
        <v>289</v>
      </c>
      <c r="D278" s="8" t="s">
        <v>286</v>
      </c>
      <c r="E278" s="8"/>
      <c r="F278" s="8"/>
      <c r="G278" s="8">
        <v>118.04</v>
      </c>
      <c r="H278" s="8">
        <v>105.80500000000001</v>
      </c>
      <c r="I278" s="191"/>
    </row>
    <row r="279" spans="1:10" ht="27.75" customHeight="1" x14ac:dyDescent="0.2">
      <c r="A279" s="201"/>
      <c r="B279" s="195"/>
      <c r="C279" s="58" t="s">
        <v>290</v>
      </c>
      <c r="D279" s="8" t="s">
        <v>16</v>
      </c>
      <c r="E279" s="8"/>
      <c r="F279" s="8"/>
      <c r="G279" s="8">
        <v>3500</v>
      </c>
      <c r="H279" s="8">
        <v>4266</v>
      </c>
      <c r="I279" s="191"/>
    </row>
    <row r="280" spans="1:10" ht="29.25" customHeight="1" x14ac:dyDescent="0.2">
      <c r="A280" s="201"/>
      <c r="B280" s="195"/>
      <c r="C280" s="58" t="s">
        <v>291</v>
      </c>
      <c r="D280" s="8" t="s">
        <v>16</v>
      </c>
      <c r="E280" s="8"/>
      <c r="F280" s="8"/>
      <c r="G280" s="8">
        <v>27000</v>
      </c>
      <c r="H280" s="8">
        <v>43377</v>
      </c>
      <c r="I280" s="191"/>
    </row>
    <row r="281" spans="1:10" ht="30" customHeight="1" x14ac:dyDescent="0.2">
      <c r="A281" s="201"/>
      <c r="B281" s="195"/>
      <c r="C281" s="58" t="s">
        <v>292</v>
      </c>
      <c r="D281" s="8" t="s">
        <v>286</v>
      </c>
      <c r="E281" s="8"/>
      <c r="F281" s="8"/>
      <c r="G281" s="8">
        <v>3.13</v>
      </c>
      <c r="H281" s="8">
        <v>3.1080000000000001</v>
      </c>
      <c r="I281" s="191"/>
    </row>
    <row r="282" spans="1:10" ht="16.5" customHeight="1" x14ac:dyDescent="0.2">
      <c r="A282" s="201"/>
      <c r="B282" s="195"/>
      <c r="C282" s="58" t="s">
        <v>293</v>
      </c>
      <c r="D282" s="8" t="s">
        <v>286</v>
      </c>
      <c r="E282" s="8"/>
      <c r="F282" s="8"/>
      <c r="G282" s="8">
        <v>0.3</v>
      </c>
      <c r="H282" s="8">
        <v>0.33600000000000002</v>
      </c>
      <c r="I282" s="191"/>
    </row>
    <row r="283" spans="1:10" ht="17.25" customHeight="1" x14ac:dyDescent="0.2">
      <c r="A283" s="201"/>
      <c r="B283" s="195"/>
      <c r="C283" s="58" t="s">
        <v>294</v>
      </c>
      <c r="D283" s="8" t="s">
        <v>286</v>
      </c>
      <c r="E283" s="8"/>
      <c r="F283" s="8"/>
      <c r="G283" s="81">
        <v>8.56</v>
      </c>
      <c r="H283" s="8">
        <v>10.1</v>
      </c>
      <c r="I283" s="191"/>
    </row>
    <row r="284" spans="1:10" ht="27.75" customHeight="1" x14ac:dyDescent="0.2">
      <c r="A284" s="201"/>
      <c r="B284" s="195"/>
      <c r="C284" s="58" t="s">
        <v>295</v>
      </c>
      <c r="D284" s="8" t="s">
        <v>286</v>
      </c>
      <c r="E284" s="8"/>
      <c r="F284" s="8"/>
      <c r="G284" s="8">
        <v>5</v>
      </c>
      <c r="H284" s="8">
        <v>9.0180000000000007</v>
      </c>
      <c r="I284" s="191"/>
    </row>
    <row r="285" spans="1:10" ht="40.5" customHeight="1" x14ac:dyDescent="0.2">
      <c r="A285" s="201"/>
      <c r="B285" s="195"/>
      <c r="C285" s="58" t="s">
        <v>296</v>
      </c>
      <c r="D285" s="8" t="s">
        <v>30</v>
      </c>
      <c r="E285" s="8"/>
      <c r="F285" s="8"/>
      <c r="G285" s="8">
        <v>223</v>
      </c>
      <c r="H285" s="8">
        <v>133</v>
      </c>
      <c r="I285" s="191"/>
    </row>
    <row r="286" spans="1:10" ht="39.75" customHeight="1" x14ac:dyDescent="0.2">
      <c r="A286" s="201"/>
      <c r="B286" s="195"/>
      <c r="C286" s="58" t="s">
        <v>297</v>
      </c>
      <c r="D286" s="8" t="s">
        <v>30</v>
      </c>
      <c r="E286" s="8"/>
      <c r="F286" s="8"/>
      <c r="G286" s="8">
        <v>23</v>
      </c>
      <c r="H286" s="8">
        <v>23</v>
      </c>
      <c r="I286" s="191"/>
    </row>
    <row r="287" spans="1:10" ht="42.75" customHeight="1" x14ac:dyDescent="0.2">
      <c r="A287" s="201"/>
      <c r="B287" s="195"/>
      <c r="C287" s="58" t="s">
        <v>298</v>
      </c>
      <c r="D287" s="8" t="s">
        <v>26</v>
      </c>
      <c r="E287" s="8"/>
      <c r="F287" s="8"/>
      <c r="G287" s="8">
        <v>30</v>
      </c>
      <c r="H287" s="8">
        <v>32</v>
      </c>
      <c r="I287" s="191"/>
    </row>
    <row r="288" spans="1:10" ht="28.5" customHeight="1" x14ac:dyDescent="0.2">
      <c r="A288" s="201"/>
      <c r="B288" s="195"/>
      <c r="C288" s="58" t="s">
        <v>299</v>
      </c>
      <c r="D288" s="8" t="s">
        <v>30</v>
      </c>
      <c r="E288" s="8"/>
      <c r="F288" s="8"/>
      <c r="G288" s="8">
        <v>7</v>
      </c>
      <c r="H288" s="8">
        <v>8</v>
      </c>
      <c r="I288" s="191"/>
    </row>
    <row r="289" spans="1:10" ht="41.25" customHeight="1" x14ac:dyDescent="0.2">
      <c r="A289" s="201"/>
      <c r="B289" s="195"/>
      <c r="C289" s="58" t="s">
        <v>300</v>
      </c>
      <c r="D289" s="8" t="s">
        <v>30</v>
      </c>
      <c r="E289" s="8"/>
      <c r="F289" s="8"/>
      <c r="G289" s="8">
        <v>3</v>
      </c>
      <c r="H289" s="8">
        <v>8</v>
      </c>
      <c r="I289" s="191"/>
    </row>
    <row r="290" spans="1:10" ht="30" customHeight="1" x14ac:dyDescent="0.2">
      <c r="A290" s="201"/>
      <c r="B290" s="195"/>
      <c r="C290" s="58" t="s">
        <v>301</v>
      </c>
      <c r="D290" s="8" t="s">
        <v>30</v>
      </c>
      <c r="E290" s="8"/>
      <c r="F290" s="8"/>
      <c r="G290" s="8">
        <v>1</v>
      </c>
      <c r="H290" s="8">
        <v>3</v>
      </c>
      <c r="I290" s="191"/>
    </row>
    <row r="291" spans="1:10" ht="42" customHeight="1" x14ac:dyDescent="0.2">
      <c r="A291" s="201"/>
      <c r="B291" s="195"/>
      <c r="C291" s="58" t="s">
        <v>302</v>
      </c>
      <c r="D291" s="8" t="s">
        <v>30</v>
      </c>
      <c r="E291" s="8"/>
      <c r="F291" s="8"/>
      <c r="G291" s="8">
        <v>20</v>
      </c>
      <c r="H291" s="8">
        <v>98</v>
      </c>
      <c r="I291" s="191"/>
    </row>
    <row r="292" spans="1:10" ht="17.25" customHeight="1" x14ac:dyDescent="0.2">
      <c r="A292" s="201"/>
      <c r="B292" s="195"/>
      <c r="C292" s="58" t="s">
        <v>303</v>
      </c>
      <c r="D292" s="8" t="s">
        <v>30</v>
      </c>
      <c r="E292" s="8"/>
      <c r="F292" s="8"/>
      <c r="G292" s="8">
        <v>7</v>
      </c>
      <c r="H292" s="8">
        <v>25</v>
      </c>
      <c r="I292" s="191"/>
    </row>
    <row r="293" spans="1:10" ht="27.75" customHeight="1" x14ac:dyDescent="0.2">
      <c r="A293" s="201"/>
      <c r="B293" s="195"/>
      <c r="C293" s="58" t="s">
        <v>304</v>
      </c>
      <c r="D293" s="8" t="s">
        <v>26</v>
      </c>
      <c r="E293" s="8"/>
      <c r="F293" s="8"/>
      <c r="G293" s="8">
        <v>30</v>
      </c>
      <c r="H293" s="8">
        <v>44</v>
      </c>
      <c r="I293" s="191"/>
    </row>
    <row r="294" spans="1:10" ht="30" customHeight="1" x14ac:dyDescent="0.2">
      <c r="A294" s="201"/>
      <c r="B294" s="195"/>
      <c r="C294" s="58" t="s">
        <v>305</v>
      </c>
      <c r="D294" s="8" t="s">
        <v>26</v>
      </c>
      <c r="E294" s="8"/>
      <c r="F294" s="8"/>
      <c r="G294" s="8">
        <v>90</v>
      </c>
      <c r="H294" s="8">
        <v>97</v>
      </c>
      <c r="I294" s="191"/>
    </row>
    <row r="295" spans="1:10" ht="28.5" customHeight="1" x14ac:dyDescent="0.2">
      <c r="A295" s="201"/>
      <c r="B295" s="195"/>
      <c r="C295" s="58" t="s">
        <v>306</v>
      </c>
      <c r="D295" s="8" t="s">
        <v>30</v>
      </c>
      <c r="E295" s="8"/>
      <c r="F295" s="8"/>
      <c r="G295" s="8">
        <v>1</v>
      </c>
      <c r="H295" s="8">
        <v>1</v>
      </c>
      <c r="I295" s="191"/>
    </row>
    <row r="296" spans="1:10" ht="28.5" customHeight="1" x14ac:dyDescent="0.2">
      <c r="A296" s="201"/>
      <c r="B296" s="195"/>
      <c r="C296" s="58" t="s">
        <v>307</v>
      </c>
      <c r="D296" s="8" t="s">
        <v>30</v>
      </c>
      <c r="E296" s="8"/>
      <c r="F296" s="8"/>
      <c r="G296" s="8">
        <v>1</v>
      </c>
      <c r="H296" s="8">
        <v>2</v>
      </c>
      <c r="I296" s="191"/>
    </row>
    <row r="297" spans="1:10" ht="28.5" customHeight="1" x14ac:dyDescent="0.2">
      <c r="A297" s="201"/>
      <c r="B297" s="195"/>
      <c r="C297" s="58" t="s">
        <v>308</v>
      </c>
      <c r="D297" s="8" t="s">
        <v>30</v>
      </c>
      <c r="E297" s="8"/>
      <c r="F297" s="8"/>
      <c r="G297" s="8">
        <v>1</v>
      </c>
      <c r="H297" s="8">
        <v>1</v>
      </c>
      <c r="I297" s="191"/>
    </row>
    <row r="298" spans="1:10" ht="27.75" customHeight="1" x14ac:dyDescent="0.2">
      <c r="A298" s="201"/>
      <c r="B298" s="195"/>
      <c r="C298" s="58" t="s">
        <v>309</v>
      </c>
      <c r="D298" s="8" t="s">
        <v>30</v>
      </c>
      <c r="E298" s="8"/>
      <c r="F298" s="8"/>
      <c r="G298" s="8">
        <v>1</v>
      </c>
      <c r="H298" s="8">
        <v>1</v>
      </c>
      <c r="I298" s="191"/>
    </row>
    <row r="299" spans="1:10" x14ac:dyDescent="0.2">
      <c r="A299" s="201"/>
      <c r="B299" s="195"/>
      <c r="C299" s="75" t="s">
        <v>56</v>
      </c>
      <c r="D299" s="49" t="s">
        <v>21</v>
      </c>
      <c r="E299" s="78">
        <f>SUM(E300:E303)</f>
        <v>128798.32793999999</v>
      </c>
      <c r="F299" s="78">
        <f>SUM(F300:F303)</f>
        <v>127272.58699</v>
      </c>
      <c r="G299" s="78">
        <f>SUM(G300:G303)</f>
        <v>128798.32793999999</v>
      </c>
      <c r="H299" s="78">
        <f>SUM(H300:H303)</f>
        <v>127272.58699</v>
      </c>
      <c r="I299" s="191"/>
    </row>
    <row r="300" spans="1:10" x14ac:dyDescent="0.2">
      <c r="A300" s="201"/>
      <c r="B300" s="195"/>
      <c r="C300" s="1" t="s">
        <v>51</v>
      </c>
      <c r="D300" s="8" t="s">
        <v>21</v>
      </c>
      <c r="E300" s="79">
        <v>3014.4779199999998</v>
      </c>
      <c r="F300" s="79">
        <v>3014.4779199999998</v>
      </c>
      <c r="G300" s="79">
        <v>3014.4779199999998</v>
      </c>
      <c r="H300" s="79">
        <v>3014.4779199999998</v>
      </c>
      <c r="I300" s="191"/>
    </row>
    <row r="301" spans="1:10" x14ac:dyDescent="0.2">
      <c r="A301" s="201"/>
      <c r="B301" s="195"/>
      <c r="C301" s="58" t="s">
        <v>31</v>
      </c>
      <c r="D301" s="8" t="s">
        <v>21</v>
      </c>
      <c r="E301" s="79">
        <v>598.04209000000003</v>
      </c>
      <c r="F301" s="79">
        <v>598.04209000000003</v>
      </c>
      <c r="G301" s="79">
        <v>598.04209000000003</v>
      </c>
      <c r="H301" s="79">
        <v>598.04209000000003</v>
      </c>
      <c r="I301" s="191"/>
      <c r="J301" s="11"/>
    </row>
    <row r="302" spans="1:10" x14ac:dyDescent="0.2">
      <c r="A302" s="201"/>
      <c r="B302" s="195"/>
      <c r="C302" s="58" t="s">
        <v>22</v>
      </c>
      <c r="D302" s="8" t="s">
        <v>21</v>
      </c>
      <c r="E302" s="79">
        <v>125185.80793</v>
      </c>
      <c r="F302" s="79">
        <v>123660.06698</v>
      </c>
      <c r="G302" s="79">
        <v>125185.80793</v>
      </c>
      <c r="H302" s="79">
        <v>123660.06698</v>
      </c>
      <c r="I302" s="191"/>
      <c r="J302" s="11"/>
    </row>
    <row r="303" spans="1:10" x14ac:dyDescent="0.2">
      <c r="A303" s="201"/>
      <c r="B303" s="199"/>
      <c r="C303" s="58" t="s">
        <v>71</v>
      </c>
      <c r="D303" s="8" t="s">
        <v>21</v>
      </c>
      <c r="E303" s="79">
        <v>0</v>
      </c>
      <c r="F303" s="79">
        <v>0</v>
      </c>
      <c r="G303" s="79">
        <v>0</v>
      </c>
      <c r="H303" s="79">
        <v>0</v>
      </c>
      <c r="I303" s="191"/>
      <c r="J303" s="11"/>
    </row>
    <row r="304" spans="1:10" ht="41.25" customHeight="1" x14ac:dyDescent="0.2">
      <c r="A304" s="200">
        <v>25</v>
      </c>
      <c r="B304" s="194" t="s">
        <v>310</v>
      </c>
      <c r="C304" s="147" t="s">
        <v>311</v>
      </c>
      <c r="D304" s="59" t="s">
        <v>16</v>
      </c>
      <c r="E304" s="8"/>
      <c r="F304" s="125"/>
      <c r="G304" s="144">
        <v>22950</v>
      </c>
      <c r="H304" s="144">
        <v>97278</v>
      </c>
      <c r="I304" s="190">
        <f>((H304/G304+H305/G305+H306/G306+H307/G307+H308/G308+H309/G309+H310/G310+H311/G311+H312/G312)/9)/(H313/G313)*100</f>
        <v>401.5330118044875</v>
      </c>
      <c r="J304" s="18"/>
    </row>
    <row r="305" spans="1:12" ht="39" customHeight="1" x14ac:dyDescent="0.2">
      <c r="A305" s="201"/>
      <c r="B305" s="195"/>
      <c r="C305" s="74" t="s">
        <v>312</v>
      </c>
      <c r="D305" s="59" t="s">
        <v>26</v>
      </c>
      <c r="E305" s="8"/>
      <c r="F305" s="144"/>
      <c r="G305" s="144">
        <v>43</v>
      </c>
      <c r="H305" s="144">
        <v>123</v>
      </c>
      <c r="I305" s="191"/>
    </row>
    <row r="306" spans="1:12" ht="42" customHeight="1" x14ac:dyDescent="0.2">
      <c r="A306" s="201"/>
      <c r="B306" s="195"/>
      <c r="C306" s="147" t="s">
        <v>313</v>
      </c>
      <c r="D306" s="59" t="s">
        <v>30</v>
      </c>
      <c r="E306" s="8"/>
      <c r="F306" s="144"/>
      <c r="G306" s="144">
        <v>5</v>
      </c>
      <c r="H306" s="144">
        <v>5</v>
      </c>
      <c r="I306" s="191"/>
    </row>
    <row r="307" spans="1:12" ht="39" customHeight="1" x14ac:dyDescent="0.2">
      <c r="A307" s="201"/>
      <c r="B307" s="195"/>
      <c r="C307" s="147" t="s">
        <v>314</v>
      </c>
      <c r="D307" s="59" t="s">
        <v>141</v>
      </c>
      <c r="E307" s="8"/>
      <c r="F307" s="144"/>
      <c r="G307" s="144">
        <v>2</v>
      </c>
      <c r="H307" s="144">
        <v>3</v>
      </c>
      <c r="I307" s="191"/>
    </row>
    <row r="308" spans="1:12" ht="67.5" customHeight="1" x14ac:dyDescent="0.2">
      <c r="A308" s="201"/>
      <c r="B308" s="195"/>
      <c r="C308" s="147" t="s">
        <v>315</v>
      </c>
      <c r="D308" s="59" t="s">
        <v>30</v>
      </c>
      <c r="E308" s="8"/>
      <c r="F308" s="144"/>
      <c r="G308" s="144">
        <v>30</v>
      </c>
      <c r="H308" s="144">
        <v>174</v>
      </c>
      <c r="I308" s="191"/>
    </row>
    <row r="309" spans="1:12" ht="40.5" customHeight="1" x14ac:dyDescent="0.2">
      <c r="A309" s="201"/>
      <c r="B309" s="195"/>
      <c r="C309" s="147" t="s">
        <v>316</v>
      </c>
      <c r="D309" s="59" t="s">
        <v>30</v>
      </c>
      <c r="E309" s="8"/>
      <c r="F309" s="125"/>
      <c r="G309" s="144">
        <v>6</v>
      </c>
      <c r="H309" s="144">
        <v>5</v>
      </c>
      <c r="I309" s="191"/>
    </row>
    <row r="310" spans="1:12" ht="39.75" customHeight="1" x14ac:dyDescent="0.2">
      <c r="A310" s="201"/>
      <c r="B310" s="195"/>
      <c r="C310" s="147" t="s">
        <v>317</v>
      </c>
      <c r="D310" s="59" t="s">
        <v>30</v>
      </c>
      <c r="E310" s="8"/>
      <c r="F310" s="125"/>
      <c r="G310" s="144">
        <v>5</v>
      </c>
      <c r="H310" s="144">
        <v>5</v>
      </c>
      <c r="I310" s="191"/>
    </row>
    <row r="311" spans="1:12" ht="40.5" customHeight="1" x14ac:dyDescent="0.2">
      <c r="A311" s="201"/>
      <c r="B311" s="195"/>
      <c r="C311" s="147" t="s">
        <v>318</v>
      </c>
      <c r="D311" s="59" t="s">
        <v>30</v>
      </c>
      <c r="E311" s="8"/>
      <c r="F311" s="125"/>
      <c r="G311" s="144">
        <v>12</v>
      </c>
      <c r="H311" s="144">
        <v>160</v>
      </c>
      <c r="I311" s="191"/>
    </row>
    <row r="312" spans="1:12" ht="27" customHeight="1" x14ac:dyDescent="0.2">
      <c r="A312" s="201"/>
      <c r="B312" s="195"/>
      <c r="C312" s="147" t="s">
        <v>319</v>
      </c>
      <c r="D312" s="59" t="s">
        <v>16</v>
      </c>
      <c r="E312" s="8"/>
      <c r="F312" s="125"/>
      <c r="G312" s="144">
        <v>19</v>
      </c>
      <c r="H312" s="144">
        <v>104</v>
      </c>
      <c r="I312" s="191"/>
    </row>
    <row r="313" spans="1:12" ht="15.75" customHeight="1" x14ac:dyDescent="0.2">
      <c r="A313" s="201"/>
      <c r="B313" s="195"/>
      <c r="C313" s="88" t="s">
        <v>80</v>
      </c>
      <c r="D313" s="48" t="s">
        <v>21</v>
      </c>
      <c r="E313" s="89">
        <f>SUM(E314:E315)</f>
        <v>3862.3176400000002</v>
      </c>
      <c r="F313" s="89">
        <f>SUM(F314:F315)</f>
        <v>3851.7942899999998</v>
      </c>
      <c r="G313" s="95">
        <f>SUM(G314:G315)</f>
        <v>3862.3176400000002</v>
      </c>
      <c r="H313" s="95">
        <f>SUM(H314:H315)</f>
        <v>3851.7942899999998</v>
      </c>
      <c r="I313" s="191"/>
    </row>
    <row r="314" spans="1:12" x14ac:dyDescent="0.2">
      <c r="A314" s="201"/>
      <c r="B314" s="195"/>
      <c r="C314" s="2" t="s">
        <v>31</v>
      </c>
      <c r="D314" s="8" t="s">
        <v>21</v>
      </c>
      <c r="E314" s="63">
        <v>0</v>
      </c>
      <c r="F314" s="63">
        <v>0</v>
      </c>
      <c r="G314" s="85">
        <v>0</v>
      </c>
      <c r="H314" s="85">
        <v>0</v>
      </c>
      <c r="I314" s="191"/>
    </row>
    <row r="315" spans="1:12" x14ac:dyDescent="0.2">
      <c r="A315" s="201"/>
      <c r="B315" s="199"/>
      <c r="C315" s="74" t="s">
        <v>22</v>
      </c>
      <c r="D315" s="8" t="s">
        <v>21</v>
      </c>
      <c r="E315" s="63">
        <v>3862.3176400000002</v>
      </c>
      <c r="F315" s="63">
        <v>3851.7942899999998</v>
      </c>
      <c r="G315" s="85">
        <v>3862.3176400000002</v>
      </c>
      <c r="H315" s="85">
        <v>3851.7942899999998</v>
      </c>
      <c r="I315" s="192"/>
    </row>
    <row r="316" spans="1:12" ht="35.25" customHeight="1" x14ac:dyDescent="0.2">
      <c r="A316" s="193">
        <v>26</v>
      </c>
      <c r="B316" s="212" t="s">
        <v>320</v>
      </c>
      <c r="C316" s="213"/>
      <c r="D316" s="213"/>
      <c r="E316" s="213"/>
      <c r="F316" s="213"/>
      <c r="G316" s="213"/>
      <c r="H316" s="214"/>
      <c r="I316" s="190">
        <f>((G318/H318+H324/G324+H328/G328+H329/G329+H331/G331+H332/G332+H333/G333)/7)/(H317/G317)*100</f>
        <v>132.11907482262305</v>
      </c>
      <c r="J316" s="14"/>
    </row>
    <row r="317" spans="1:12" ht="20.25" customHeight="1" x14ac:dyDescent="0.2">
      <c r="A317" s="193"/>
      <c r="B317" s="212" t="s">
        <v>321</v>
      </c>
      <c r="C317" s="213"/>
      <c r="D317" s="213"/>
      <c r="E317" s="213"/>
      <c r="F317" s="214"/>
      <c r="G317" s="95">
        <f>G321+G325+G334</f>
        <v>131435.53851000001</v>
      </c>
      <c r="H317" s="95">
        <f>H321+H325+H334</f>
        <v>128545.77773</v>
      </c>
      <c r="I317" s="192"/>
    </row>
    <row r="318" spans="1:12" ht="135" customHeight="1" x14ac:dyDescent="0.2">
      <c r="A318" s="193"/>
      <c r="B318" s="194" t="s">
        <v>322</v>
      </c>
      <c r="C318" s="74" t="s">
        <v>323</v>
      </c>
      <c r="D318" s="59" t="s">
        <v>26</v>
      </c>
      <c r="E318" s="59"/>
      <c r="F318" s="59"/>
      <c r="G318" s="121">
        <v>50</v>
      </c>
      <c r="H318" s="121">
        <v>16</v>
      </c>
      <c r="I318" s="190">
        <f>(G318/H318)/1/(H321/G321)*100</f>
        <v>312.70627461664134</v>
      </c>
      <c r="J318" s="209"/>
      <c r="K318" s="209"/>
      <c r="L318" s="209"/>
    </row>
    <row r="319" spans="1:12" ht="66.75" customHeight="1" x14ac:dyDescent="0.2">
      <c r="A319" s="193"/>
      <c r="B319" s="195"/>
      <c r="C319" s="58" t="s">
        <v>324</v>
      </c>
      <c r="D319" s="59" t="s">
        <v>26</v>
      </c>
      <c r="E319" s="59"/>
      <c r="F319" s="59"/>
      <c r="G319" s="59">
        <v>5</v>
      </c>
      <c r="H319" s="59">
        <v>0</v>
      </c>
      <c r="I319" s="191"/>
      <c r="J319" s="210"/>
      <c r="K319" s="210"/>
      <c r="L319" s="210"/>
    </row>
    <row r="320" spans="1:12" ht="38.25" x14ac:dyDescent="0.2">
      <c r="A320" s="193"/>
      <c r="B320" s="195"/>
      <c r="C320" s="58" t="s">
        <v>325</v>
      </c>
      <c r="D320" s="59" t="s">
        <v>99</v>
      </c>
      <c r="E320" s="59"/>
      <c r="F320" s="59"/>
      <c r="G320" s="59">
        <v>0</v>
      </c>
      <c r="H320" s="59">
        <v>0</v>
      </c>
      <c r="I320" s="191"/>
    </row>
    <row r="321" spans="1:12" x14ac:dyDescent="0.2">
      <c r="A321" s="193"/>
      <c r="B321" s="195"/>
      <c r="C321" s="75" t="s">
        <v>326</v>
      </c>
      <c r="D321" s="48" t="s">
        <v>327</v>
      </c>
      <c r="E321" s="106">
        <f>E322</f>
        <v>2237.6030700000001</v>
      </c>
      <c r="F321" s="106">
        <f>F322</f>
        <v>2236.1270500000001</v>
      </c>
      <c r="G321" s="106">
        <f>G322</f>
        <v>2237.6030700000001</v>
      </c>
      <c r="H321" s="106">
        <f>H322</f>
        <v>2236.1270500000001</v>
      </c>
      <c r="I321" s="191"/>
    </row>
    <row r="322" spans="1:12" x14ac:dyDescent="0.2">
      <c r="A322" s="193"/>
      <c r="B322" s="199"/>
      <c r="C322" s="109" t="s">
        <v>22</v>
      </c>
      <c r="D322" s="59" t="s">
        <v>21</v>
      </c>
      <c r="E322" s="85">
        <v>2237.6030700000001</v>
      </c>
      <c r="F322" s="85">
        <v>2236.1270500000001</v>
      </c>
      <c r="G322" s="85">
        <v>2237.6030700000001</v>
      </c>
      <c r="H322" s="85">
        <v>2236.1270500000001</v>
      </c>
      <c r="I322" s="192"/>
    </row>
    <row r="323" spans="1:12" ht="51.75" customHeight="1" x14ac:dyDescent="0.2">
      <c r="A323" s="193"/>
      <c r="B323" s="194" t="s">
        <v>328</v>
      </c>
      <c r="C323" s="74" t="s">
        <v>329</v>
      </c>
      <c r="D323" s="59" t="s">
        <v>26</v>
      </c>
      <c r="E323" s="73"/>
      <c r="F323" s="73"/>
      <c r="G323" s="73">
        <v>15</v>
      </c>
      <c r="H323" s="73">
        <v>0</v>
      </c>
      <c r="I323" s="190">
        <f>(H324/G324/(H325/G325)*100)</f>
        <v>100</v>
      </c>
      <c r="J323" s="211"/>
      <c r="K323" s="211"/>
      <c r="L323" s="211"/>
    </row>
    <row r="324" spans="1:12" ht="92.25" customHeight="1" x14ac:dyDescent="0.2">
      <c r="A324" s="193"/>
      <c r="B324" s="187"/>
      <c r="C324" s="58" t="s">
        <v>330</v>
      </c>
      <c r="D324" s="59" t="s">
        <v>26</v>
      </c>
      <c r="E324" s="73"/>
      <c r="F324" s="148"/>
      <c r="G324" s="148">
        <v>100</v>
      </c>
      <c r="H324" s="148">
        <v>100</v>
      </c>
      <c r="I324" s="191"/>
    </row>
    <row r="325" spans="1:12" x14ac:dyDescent="0.2">
      <c r="A325" s="193"/>
      <c r="B325" s="187"/>
      <c r="C325" s="75" t="s">
        <v>326</v>
      </c>
      <c r="D325" s="48" t="s">
        <v>327</v>
      </c>
      <c r="E325" s="78">
        <f>SUM(E326:E327)</f>
        <v>110455.86363000001</v>
      </c>
      <c r="F325" s="78">
        <f>SUM(F326:F327)</f>
        <v>110455.86363000001</v>
      </c>
      <c r="G325" s="78">
        <f>SUM(G326:G327)</f>
        <v>110455.86363000001</v>
      </c>
      <c r="H325" s="78">
        <f>SUM(H326:H327)</f>
        <v>110455.86363000001</v>
      </c>
      <c r="I325" s="191"/>
    </row>
    <row r="326" spans="1:12" x14ac:dyDescent="0.2">
      <c r="A326" s="193"/>
      <c r="B326" s="187"/>
      <c r="C326" s="62" t="s">
        <v>31</v>
      </c>
      <c r="D326" s="59" t="s">
        <v>21</v>
      </c>
      <c r="E326" s="63">
        <v>1192</v>
      </c>
      <c r="F326" s="63">
        <v>1192</v>
      </c>
      <c r="G326" s="63">
        <v>1192</v>
      </c>
      <c r="H326" s="63">
        <v>1192</v>
      </c>
      <c r="I326" s="191"/>
    </row>
    <row r="327" spans="1:12" ht="12.75" customHeight="1" x14ac:dyDescent="0.2">
      <c r="A327" s="193"/>
      <c r="B327" s="188"/>
      <c r="C327" s="1" t="s">
        <v>22</v>
      </c>
      <c r="D327" s="59" t="s">
        <v>21</v>
      </c>
      <c r="E327" s="63">
        <v>109263.86363000001</v>
      </c>
      <c r="F327" s="63">
        <v>109263.86363000001</v>
      </c>
      <c r="G327" s="63">
        <v>109263.86363000001</v>
      </c>
      <c r="H327" s="63">
        <v>109263.86363000001</v>
      </c>
      <c r="I327" s="192"/>
    </row>
    <row r="328" spans="1:12" ht="52.5" customHeight="1" x14ac:dyDescent="0.25">
      <c r="A328" s="193"/>
      <c r="B328" s="194" t="s">
        <v>331</v>
      </c>
      <c r="C328" s="58" t="s">
        <v>332</v>
      </c>
      <c r="D328" s="59" t="s">
        <v>333</v>
      </c>
      <c r="E328" s="2"/>
      <c r="F328" s="59"/>
      <c r="G328" s="59">
        <v>1</v>
      </c>
      <c r="H328" s="59">
        <v>1</v>
      </c>
      <c r="I328" s="190">
        <f>((H328/G328+H329/G329+H331/G331+H332/G332+H333/G333)/5)/(H334/G334)*100</f>
        <v>116.32677165951968</v>
      </c>
      <c r="J328" s="19"/>
    </row>
    <row r="329" spans="1:12" ht="28.5" customHeight="1" x14ac:dyDescent="0.25">
      <c r="A329" s="193"/>
      <c r="B329" s="195"/>
      <c r="C329" s="58" t="s">
        <v>334</v>
      </c>
      <c r="D329" s="59" t="s">
        <v>26</v>
      </c>
      <c r="E329" s="59"/>
      <c r="F329" s="59"/>
      <c r="G329" s="125">
        <v>100</v>
      </c>
      <c r="H329" s="125">
        <v>95</v>
      </c>
      <c r="I329" s="191"/>
      <c r="J329" s="19"/>
    </row>
    <row r="330" spans="1:12" ht="70.5" customHeight="1" x14ac:dyDescent="0.25">
      <c r="A330" s="193"/>
      <c r="B330" s="195"/>
      <c r="C330" s="58" t="s">
        <v>335</v>
      </c>
      <c r="D330" s="59" t="s">
        <v>26</v>
      </c>
      <c r="E330" s="59"/>
      <c r="F330" s="59"/>
      <c r="G330" s="125">
        <v>10</v>
      </c>
      <c r="H330" s="125">
        <v>7</v>
      </c>
      <c r="I330" s="191"/>
      <c r="J330" s="19"/>
    </row>
    <row r="331" spans="1:12" ht="98.25" customHeight="1" x14ac:dyDescent="0.25">
      <c r="A331" s="193"/>
      <c r="B331" s="195"/>
      <c r="C331" s="58" t="s">
        <v>336</v>
      </c>
      <c r="D331" s="59" t="s">
        <v>26</v>
      </c>
      <c r="E331" s="59"/>
      <c r="F331" s="59"/>
      <c r="G331" s="125">
        <v>100</v>
      </c>
      <c r="H331" s="125">
        <v>100</v>
      </c>
      <c r="I331" s="191"/>
      <c r="J331" s="19"/>
    </row>
    <row r="332" spans="1:12" ht="69.75" customHeight="1" x14ac:dyDescent="0.25">
      <c r="A332" s="193"/>
      <c r="B332" s="195"/>
      <c r="C332" s="58" t="s">
        <v>337</v>
      </c>
      <c r="D332" s="59" t="s">
        <v>26</v>
      </c>
      <c r="E332" s="59"/>
      <c r="F332" s="59"/>
      <c r="G332" s="59">
        <v>100</v>
      </c>
      <c r="H332" s="59">
        <v>100</v>
      </c>
      <c r="I332" s="191"/>
      <c r="J332" s="19"/>
    </row>
    <row r="333" spans="1:12" ht="39.75" customHeight="1" x14ac:dyDescent="0.2">
      <c r="A333" s="193"/>
      <c r="B333" s="195"/>
      <c r="C333" s="58" t="s">
        <v>338</v>
      </c>
      <c r="D333" s="59" t="s">
        <v>26</v>
      </c>
      <c r="E333" s="59"/>
      <c r="F333" s="59"/>
      <c r="G333" s="125">
        <v>100</v>
      </c>
      <c r="H333" s="125">
        <v>97</v>
      </c>
      <c r="I333" s="191"/>
    </row>
    <row r="334" spans="1:12" x14ac:dyDescent="0.2">
      <c r="A334" s="193"/>
      <c r="B334" s="195"/>
      <c r="C334" s="75" t="s">
        <v>326</v>
      </c>
      <c r="D334" s="48" t="s">
        <v>21</v>
      </c>
      <c r="E334" s="149">
        <f>SUM(E335:E337)</f>
        <v>18742.071810000001</v>
      </c>
      <c r="F334" s="149">
        <f>SUM(F335:F337)</f>
        <v>15853.787050000001</v>
      </c>
      <c r="G334" s="149">
        <f>SUM(G335:G337)</f>
        <v>18742.071810000001</v>
      </c>
      <c r="H334" s="149">
        <f>SUM(H335:H337)</f>
        <v>15853.787050000001</v>
      </c>
      <c r="I334" s="191"/>
    </row>
    <row r="335" spans="1:12" ht="15" customHeight="1" x14ac:dyDescent="0.2">
      <c r="A335" s="193"/>
      <c r="B335" s="195"/>
      <c r="C335" s="2" t="s">
        <v>51</v>
      </c>
      <c r="D335" s="8" t="s">
        <v>21</v>
      </c>
      <c r="E335" s="63">
        <v>0</v>
      </c>
      <c r="F335" s="63">
        <v>0</v>
      </c>
      <c r="G335" s="63">
        <v>0</v>
      </c>
      <c r="H335" s="63">
        <v>0</v>
      </c>
      <c r="I335" s="191"/>
    </row>
    <row r="336" spans="1:12" x14ac:dyDescent="0.2">
      <c r="A336" s="193"/>
      <c r="B336" s="195"/>
      <c r="C336" s="150" t="s">
        <v>31</v>
      </c>
      <c r="D336" s="8" t="s">
        <v>21</v>
      </c>
      <c r="E336" s="63">
        <v>0</v>
      </c>
      <c r="F336" s="63">
        <v>0</v>
      </c>
      <c r="G336" s="63">
        <v>0</v>
      </c>
      <c r="H336" s="63">
        <v>0</v>
      </c>
      <c r="I336" s="191"/>
    </row>
    <row r="337" spans="1:12" x14ac:dyDescent="0.2">
      <c r="A337" s="193"/>
      <c r="B337" s="199"/>
      <c r="C337" s="74" t="s">
        <v>22</v>
      </c>
      <c r="D337" s="8" t="s">
        <v>21</v>
      </c>
      <c r="E337" s="63">
        <v>18742.071810000001</v>
      </c>
      <c r="F337" s="142">
        <v>15853.787050000001</v>
      </c>
      <c r="G337" s="63">
        <v>18742.071810000001</v>
      </c>
      <c r="H337" s="142">
        <v>15853.787050000001</v>
      </c>
      <c r="I337" s="192"/>
    </row>
    <row r="338" spans="1:12" ht="37.5" customHeight="1" x14ac:dyDescent="0.2">
      <c r="A338" s="200">
        <v>27</v>
      </c>
      <c r="B338" s="194" t="s">
        <v>339</v>
      </c>
      <c r="C338" s="74" t="s">
        <v>340</v>
      </c>
      <c r="D338" s="8" t="s">
        <v>75</v>
      </c>
      <c r="E338" s="8"/>
      <c r="F338" s="8"/>
      <c r="G338" s="8">
        <v>1.0129999999999999</v>
      </c>
      <c r="H338" s="8">
        <v>1.0129999999999999</v>
      </c>
      <c r="I338" s="206">
        <f>((H338/G338+H339/G339+H340/G340+H341/G341+H342/G342+H343/G343+H344/G344)/7)/(H345/G345)*100</f>
        <v>135.44185952663662</v>
      </c>
      <c r="L338" s="20"/>
    </row>
    <row r="339" spans="1:12" ht="25.5" x14ac:dyDescent="0.2">
      <c r="A339" s="201"/>
      <c r="B339" s="195"/>
      <c r="C339" s="74" t="s">
        <v>341</v>
      </c>
      <c r="D339" s="8" t="s">
        <v>75</v>
      </c>
      <c r="E339" s="73"/>
      <c r="F339" s="8"/>
      <c r="G339" s="8">
        <v>461</v>
      </c>
      <c r="H339" s="8">
        <v>461</v>
      </c>
      <c r="I339" s="207"/>
    </row>
    <row r="340" spans="1:12" ht="38.25" x14ac:dyDescent="0.2">
      <c r="A340" s="201"/>
      <c r="B340" s="195"/>
      <c r="C340" s="74" t="s">
        <v>342</v>
      </c>
      <c r="D340" s="8" t="s">
        <v>75</v>
      </c>
      <c r="E340" s="8"/>
      <c r="F340" s="8"/>
      <c r="G340" s="8">
        <v>202</v>
      </c>
      <c r="H340" s="8">
        <v>202</v>
      </c>
      <c r="I340" s="207"/>
    </row>
    <row r="341" spans="1:12" x14ac:dyDescent="0.2">
      <c r="A341" s="201"/>
      <c r="B341" s="195"/>
      <c r="C341" s="80" t="s">
        <v>343</v>
      </c>
      <c r="D341" s="8" t="s">
        <v>141</v>
      </c>
      <c r="E341" s="8"/>
      <c r="F341" s="8"/>
      <c r="G341" s="8">
        <v>40</v>
      </c>
      <c r="H341" s="8">
        <v>89</v>
      </c>
      <c r="I341" s="207"/>
    </row>
    <row r="342" spans="1:12" ht="38.25" x14ac:dyDescent="0.2">
      <c r="A342" s="201"/>
      <c r="B342" s="195"/>
      <c r="C342" s="80" t="s">
        <v>344</v>
      </c>
      <c r="D342" s="8" t="s">
        <v>26</v>
      </c>
      <c r="E342" s="8"/>
      <c r="F342" s="8"/>
      <c r="G342" s="81">
        <v>1.65</v>
      </c>
      <c r="H342" s="81">
        <v>1.65</v>
      </c>
      <c r="I342" s="207"/>
    </row>
    <row r="343" spans="1:12" x14ac:dyDescent="0.2">
      <c r="A343" s="201"/>
      <c r="B343" s="195"/>
      <c r="C343" s="80" t="s">
        <v>345</v>
      </c>
      <c r="D343" s="8" t="s">
        <v>26</v>
      </c>
      <c r="E343" s="8"/>
      <c r="F343" s="8"/>
      <c r="G343" s="8">
        <v>90</v>
      </c>
      <c r="H343" s="8">
        <v>90</v>
      </c>
      <c r="I343" s="207"/>
    </row>
    <row r="344" spans="1:12" x14ac:dyDescent="0.2">
      <c r="A344" s="201"/>
      <c r="B344" s="195"/>
      <c r="C344" s="80" t="s">
        <v>346</v>
      </c>
      <c r="D344" s="8" t="s">
        <v>347</v>
      </c>
      <c r="E344" s="8"/>
      <c r="F344" s="8"/>
      <c r="G344" s="8">
        <v>39.110999999999997</v>
      </c>
      <c r="H344" s="8">
        <v>39.110999999999997</v>
      </c>
      <c r="I344" s="207"/>
    </row>
    <row r="345" spans="1:12" x14ac:dyDescent="0.2">
      <c r="A345" s="201"/>
      <c r="B345" s="195"/>
      <c r="C345" s="88" t="s">
        <v>38</v>
      </c>
      <c r="D345" s="49" t="s">
        <v>21</v>
      </c>
      <c r="E345" s="95">
        <f>SUM(E346:E347)</f>
        <v>58186.085460000002</v>
      </c>
      <c r="F345" s="95">
        <f>SUM(F346:F347)</f>
        <v>50478.22782</v>
      </c>
      <c r="G345" s="95">
        <f>G346+G347</f>
        <v>58186.085460000002</v>
      </c>
      <c r="H345" s="95">
        <f>H346+H347</f>
        <v>50478.22782</v>
      </c>
      <c r="I345" s="207"/>
    </row>
    <row r="346" spans="1:12" x14ac:dyDescent="0.2">
      <c r="A346" s="204"/>
      <c r="B346" s="195"/>
      <c r="C346" s="151" t="s">
        <v>31</v>
      </c>
      <c r="D346" s="8" t="s">
        <v>21</v>
      </c>
      <c r="E346" s="93">
        <v>0</v>
      </c>
      <c r="F346" s="85">
        <v>0</v>
      </c>
      <c r="G346" s="93">
        <v>0</v>
      </c>
      <c r="H346" s="85">
        <v>0</v>
      </c>
      <c r="I346" s="207"/>
      <c r="J346" s="11"/>
    </row>
    <row r="347" spans="1:12" x14ac:dyDescent="0.2">
      <c r="A347" s="205"/>
      <c r="B347" s="195"/>
      <c r="C347" s="151" t="s">
        <v>22</v>
      </c>
      <c r="D347" s="8" t="s">
        <v>21</v>
      </c>
      <c r="E347" s="93">
        <v>58186.085460000002</v>
      </c>
      <c r="F347" s="93">
        <v>50478.22782</v>
      </c>
      <c r="G347" s="93">
        <v>58186.085460000002</v>
      </c>
      <c r="H347" s="93">
        <v>50478.22782</v>
      </c>
      <c r="I347" s="208"/>
      <c r="J347" s="11"/>
    </row>
    <row r="348" spans="1:12" ht="79.5" customHeight="1" x14ac:dyDescent="0.2">
      <c r="A348" s="200">
        <v>28</v>
      </c>
      <c r="B348" s="194" t="s">
        <v>348</v>
      </c>
      <c r="C348" s="151" t="s">
        <v>349</v>
      </c>
      <c r="D348" s="59" t="s">
        <v>26</v>
      </c>
      <c r="E348" s="73"/>
      <c r="F348" s="73"/>
      <c r="G348" s="81">
        <v>70</v>
      </c>
      <c r="H348" s="81">
        <v>76.88</v>
      </c>
      <c r="I348" s="206">
        <f>((H348/G348+H349/G349+H350/G350+H351/G351+H352/G352)/5)/(H353/G353)*100</f>
        <v>115.32250710586153</v>
      </c>
      <c r="J348" s="10"/>
    </row>
    <row r="349" spans="1:12" ht="221.25" customHeight="1" x14ac:dyDescent="0.2">
      <c r="A349" s="201"/>
      <c r="B349" s="195"/>
      <c r="C349" s="152" t="s">
        <v>350</v>
      </c>
      <c r="D349" s="59" t="s">
        <v>26</v>
      </c>
      <c r="E349" s="8"/>
      <c r="F349" s="8"/>
      <c r="G349" s="66">
        <v>89</v>
      </c>
      <c r="H349" s="66">
        <v>82.35</v>
      </c>
      <c r="I349" s="207"/>
    </row>
    <row r="350" spans="1:12" ht="102" customHeight="1" x14ac:dyDescent="0.2">
      <c r="A350" s="201"/>
      <c r="B350" s="195"/>
      <c r="C350" s="152" t="s">
        <v>351</v>
      </c>
      <c r="D350" s="59" t="s">
        <v>26</v>
      </c>
      <c r="E350" s="8"/>
      <c r="F350" s="8"/>
      <c r="G350" s="8">
        <v>100</v>
      </c>
      <c r="H350" s="8">
        <v>100</v>
      </c>
      <c r="I350" s="207"/>
    </row>
    <row r="351" spans="1:12" ht="38.25" x14ac:dyDescent="0.2">
      <c r="A351" s="201"/>
      <c r="B351" s="195"/>
      <c r="C351" s="152" t="s">
        <v>352</v>
      </c>
      <c r="D351" s="59" t="s">
        <v>26</v>
      </c>
      <c r="E351" s="8"/>
      <c r="F351" s="8"/>
      <c r="G351" s="8">
        <v>100</v>
      </c>
      <c r="H351" s="8">
        <v>100</v>
      </c>
      <c r="I351" s="207"/>
    </row>
    <row r="352" spans="1:12" ht="66.75" customHeight="1" x14ac:dyDescent="0.2">
      <c r="A352" s="201"/>
      <c r="B352" s="195"/>
      <c r="C352" s="152" t="s">
        <v>353</v>
      </c>
      <c r="D352" s="59" t="s">
        <v>26</v>
      </c>
      <c r="E352" s="8"/>
      <c r="F352" s="8"/>
      <c r="G352" s="8">
        <v>100</v>
      </c>
      <c r="H352" s="8">
        <v>100</v>
      </c>
      <c r="I352" s="207"/>
    </row>
    <row r="353" spans="1:10" x14ac:dyDescent="0.2">
      <c r="A353" s="201"/>
      <c r="B353" s="195"/>
      <c r="C353" s="153" t="s">
        <v>38</v>
      </c>
      <c r="D353" s="49" t="s">
        <v>21</v>
      </c>
      <c r="E353" s="83">
        <f>SUM(E354:E355)</f>
        <v>11315.210000000001</v>
      </c>
      <c r="F353" s="83">
        <f>SUM(F354:F355)</f>
        <v>9858.0429100000001</v>
      </c>
      <c r="G353" s="83">
        <f>SUM(G354:G355)</f>
        <v>11315.210000000001</v>
      </c>
      <c r="H353" s="83">
        <f>SUM(H354:H355)</f>
        <v>9858.0429100000001</v>
      </c>
      <c r="I353" s="207"/>
    </row>
    <row r="354" spans="1:10" x14ac:dyDescent="0.2">
      <c r="A354" s="201"/>
      <c r="B354" s="195"/>
      <c r="C354" s="151" t="s">
        <v>31</v>
      </c>
      <c r="D354" s="8" t="s">
        <v>21</v>
      </c>
      <c r="E354" s="85">
        <v>11308.42</v>
      </c>
      <c r="F354" s="85">
        <v>9851.2529099999992</v>
      </c>
      <c r="G354" s="85">
        <v>11308.42</v>
      </c>
      <c r="H354" s="85">
        <v>9851.2529099999992</v>
      </c>
      <c r="I354" s="207"/>
      <c r="J354" s="11"/>
    </row>
    <row r="355" spans="1:10" x14ac:dyDescent="0.2">
      <c r="A355" s="202"/>
      <c r="B355" s="199"/>
      <c r="C355" s="151" t="s">
        <v>22</v>
      </c>
      <c r="D355" s="8" t="s">
        <v>21</v>
      </c>
      <c r="E355" s="85">
        <v>6.79</v>
      </c>
      <c r="F355" s="85">
        <v>6.79</v>
      </c>
      <c r="G355" s="85">
        <v>6.79</v>
      </c>
      <c r="H355" s="85">
        <v>6.79</v>
      </c>
      <c r="I355" s="208"/>
      <c r="J355" s="11"/>
    </row>
    <row r="356" spans="1:10" ht="25.5" x14ac:dyDescent="0.2">
      <c r="A356" s="200">
        <v>29</v>
      </c>
      <c r="B356" s="194" t="s">
        <v>354</v>
      </c>
      <c r="C356" s="147" t="s">
        <v>355</v>
      </c>
      <c r="D356" s="8" t="s">
        <v>265</v>
      </c>
      <c r="E356" s="59"/>
      <c r="F356" s="125"/>
      <c r="G356" s="125">
        <v>1025</v>
      </c>
      <c r="H356" s="125">
        <v>1025</v>
      </c>
      <c r="I356" s="203">
        <f>((H356/G356+H357/G357+H358/G358)/3)/(H359/G359)*100</f>
        <v>105.12019113813447</v>
      </c>
      <c r="J356" s="10"/>
    </row>
    <row r="357" spans="1:10" ht="25.5" x14ac:dyDescent="0.2">
      <c r="A357" s="201"/>
      <c r="B357" s="195"/>
      <c r="C357" s="147" t="s">
        <v>356</v>
      </c>
      <c r="D357" s="8" t="s">
        <v>265</v>
      </c>
      <c r="E357" s="59"/>
      <c r="F357" s="125"/>
      <c r="G357" s="125">
        <v>95</v>
      </c>
      <c r="H357" s="125">
        <v>95</v>
      </c>
      <c r="I357" s="203"/>
    </row>
    <row r="358" spans="1:10" ht="38.25" x14ac:dyDescent="0.2">
      <c r="A358" s="201"/>
      <c r="B358" s="195"/>
      <c r="C358" s="97" t="s">
        <v>357</v>
      </c>
      <c r="D358" s="8" t="s">
        <v>127</v>
      </c>
      <c r="E358" s="154"/>
      <c r="F358" s="155"/>
      <c r="G358" s="125">
        <v>75</v>
      </c>
      <c r="H358" s="125">
        <v>75</v>
      </c>
      <c r="I358" s="203"/>
    </row>
    <row r="359" spans="1:10" x14ac:dyDescent="0.2">
      <c r="A359" s="201"/>
      <c r="B359" s="195"/>
      <c r="C359" s="88" t="s">
        <v>80</v>
      </c>
      <c r="D359" s="48" t="s">
        <v>21</v>
      </c>
      <c r="E359" s="83">
        <f>E361</f>
        <v>2359.1414199999999</v>
      </c>
      <c r="F359" s="83">
        <f>F361</f>
        <v>2244.23243</v>
      </c>
      <c r="G359" s="83">
        <f>SUM(G360:G361)</f>
        <v>2359.1414199999999</v>
      </c>
      <c r="H359" s="83">
        <f>SUM(H360:H361)</f>
        <v>2244.23243</v>
      </c>
      <c r="I359" s="203"/>
    </row>
    <row r="360" spans="1:10" x14ac:dyDescent="0.2">
      <c r="A360" s="201"/>
      <c r="B360" s="195"/>
      <c r="C360" s="136" t="s">
        <v>31</v>
      </c>
      <c r="D360" s="59" t="s">
        <v>21</v>
      </c>
      <c r="E360" s="85">
        <v>0</v>
      </c>
      <c r="F360" s="85">
        <v>0</v>
      </c>
      <c r="G360" s="85">
        <v>0</v>
      </c>
      <c r="H360" s="85">
        <v>0</v>
      </c>
      <c r="I360" s="203"/>
    </row>
    <row r="361" spans="1:10" x14ac:dyDescent="0.2">
      <c r="A361" s="201"/>
      <c r="B361" s="199"/>
      <c r="C361" s="136" t="s">
        <v>22</v>
      </c>
      <c r="D361" s="59" t="s">
        <v>21</v>
      </c>
      <c r="E361" s="79">
        <v>2359.1414199999999</v>
      </c>
      <c r="F361" s="79">
        <v>2244.23243</v>
      </c>
      <c r="G361" s="79">
        <v>2359.1414199999999</v>
      </c>
      <c r="H361" s="79">
        <v>2244.23243</v>
      </c>
      <c r="I361" s="203"/>
      <c r="J361" s="11"/>
    </row>
    <row r="362" spans="1:10" ht="64.5" customHeight="1" x14ac:dyDescent="0.2">
      <c r="A362" s="200">
        <v>30</v>
      </c>
      <c r="B362" s="194" t="s">
        <v>358</v>
      </c>
      <c r="C362" s="74" t="s">
        <v>359</v>
      </c>
      <c r="D362" s="59" t="s">
        <v>141</v>
      </c>
      <c r="E362" s="66"/>
      <c r="F362" s="156"/>
      <c r="G362" s="73">
        <v>14</v>
      </c>
      <c r="H362" s="73">
        <v>16</v>
      </c>
      <c r="I362" s="190">
        <f>((H362/G362+H363/G363)/2)*100</f>
        <v>157.14285714285714</v>
      </c>
      <c r="J362" s="10"/>
    </row>
    <row r="363" spans="1:10" ht="89.25" customHeight="1" x14ac:dyDescent="0.2">
      <c r="A363" s="201"/>
      <c r="B363" s="195"/>
      <c r="C363" s="74" t="s">
        <v>360</v>
      </c>
      <c r="D363" s="59" t="s">
        <v>141</v>
      </c>
      <c r="E363" s="66"/>
      <c r="F363" s="156"/>
      <c r="G363" s="73">
        <v>4</v>
      </c>
      <c r="H363" s="73">
        <v>8</v>
      </c>
      <c r="I363" s="191"/>
    </row>
    <row r="364" spans="1:10" ht="15.75" customHeight="1" x14ac:dyDescent="0.2">
      <c r="A364" s="201"/>
      <c r="B364" s="195"/>
      <c r="C364" s="88" t="s">
        <v>80</v>
      </c>
      <c r="D364" s="48" t="s">
        <v>21</v>
      </c>
      <c r="E364" s="83">
        <f>SUM(E365:E365)</f>
        <v>0</v>
      </c>
      <c r="F364" s="83">
        <f>SUM(F365:F365)</f>
        <v>0</v>
      </c>
      <c r="G364" s="157">
        <f>SUM(G365:G365)</f>
        <v>0</v>
      </c>
      <c r="H364" s="157">
        <f>SUM(H365:H365)</f>
        <v>0</v>
      </c>
      <c r="I364" s="191"/>
    </row>
    <row r="365" spans="1:10" x14ac:dyDescent="0.2">
      <c r="A365" s="201"/>
      <c r="B365" s="199"/>
      <c r="C365" s="141" t="s">
        <v>22</v>
      </c>
      <c r="D365" s="59" t="s">
        <v>21</v>
      </c>
      <c r="E365" s="158">
        <v>0</v>
      </c>
      <c r="F365" s="158">
        <v>0</v>
      </c>
      <c r="G365" s="158">
        <v>0</v>
      </c>
      <c r="H365" s="158">
        <v>0</v>
      </c>
      <c r="I365" s="192"/>
      <c r="J365" s="11"/>
    </row>
    <row r="366" spans="1:10" ht="51" x14ac:dyDescent="0.2">
      <c r="A366" s="193">
        <v>31</v>
      </c>
      <c r="B366" s="194" t="s">
        <v>439</v>
      </c>
      <c r="C366" s="159" t="s">
        <v>442</v>
      </c>
      <c r="D366" s="160" t="s">
        <v>440</v>
      </c>
      <c r="E366" s="161"/>
      <c r="F366" s="161"/>
      <c r="G366" s="162">
        <v>5</v>
      </c>
      <c r="H366" s="162">
        <v>8</v>
      </c>
      <c r="I366" s="190">
        <f>((H366/G366+H367/G367+H368/G368+H369/G369+H370/G370+H371/G371+H372/G372+H373/G373+H374/G374)/9)/(H375/G375)*100</f>
        <v>154.40563352547935</v>
      </c>
      <c r="J366" s="14"/>
    </row>
    <row r="367" spans="1:10" ht="76.5" x14ac:dyDescent="0.2">
      <c r="A367" s="193"/>
      <c r="B367" s="195"/>
      <c r="C367" s="159" t="s">
        <v>443</v>
      </c>
      <c r="D367" s="160" t="s">
        <v>440</v>
      </c>
      <c r="E367" s="161"/>
      <c r="F367" s="161"/>
      <c r="G367" s="162">
        <v>3</v>
      </c>
      <c r="H367" s="162">
        <v>6</v>
      </c>
      <c r="I367" s="191"/>
      <c r="J367" s="11"/>
    </row>
    <row r="368" spans="1:10" ht="38.25" x14ac:dyDescent="0.2">
      <c r="A368" s="193"/>
      <c r="B368" s="195"/>
      <c r="C368" s="159" t="s">
        <v>444</v>
      </c>
      <c r="D368" s="160" t="s">
        <v>440</v>
      </c>
      <c r="E368" s="161"/>
      <c r="F368" s="161"/>
      <c r="G368" s="162">
        <v>7</v>
      </c>
      <c r="H368" s="162">
        <v>12</v>
      </c>
      <c r="I368" s="191"/>
      <c r="J368" s="11"/>
    </row>
    <row r="369" spans="1:10" ht="25.5" x14ac:dyDescent="0.2">
      <c r="A369" s="193"/>
      <c r="B369" s="195"/>
      <c r="C369" s="159" t="s">
        <v>445</v>
      </c>
      <c r="D369" s="160" t="s">
        <v>440</v>
      </c>
      <c r="E369" s="161"/>
      <c r="F369" s="161"/>
      <c r="G369" s="162">
        <v>13</v>
      </c>
      <c r="H369" s="162">
        <v>14</v>
      </c>
      <c r="I369" s="191"/>
      <c r="J369" s="11"/>
    </row>
    <row r="370" spans="1:10" ht="25.5" x14ac:dyDescent="0.2">
      <c r="A370" s="193"/>
      <c r="B370" s="195"/>
      <c r="C370" s="159" t="s">
        <v>446</v>
      </c>
      <c r="D370" s="160" t="s">
        <v>440</v>
      </c>
      <c r="E370" s="161"/>
      <c r="F370" s="161"/>
      <c r="G370" s="162">
        <v>14</v>
      </c>
      <c r="H370" s="162">
        <v>28</v>
      </c>
      <c r="I370" s="191"/>
      <c r="J370" s="11"/>
    </row>
    <row r="371" spans="1:10" ht="25.5" x14ac:dyDescent="0.2">
      <c r="A371" s="193"/>
      <c r="B371" s="195"/>
      <c r="C371" s="159" t="s">
        <v>447</v>
      </c>
      <c r="D371" s="160" t="s">
        <v>441</v>
      </c>
      <c r="E371" s="161"/>
      <c r="F371" s="161"/>
      <c r="G371" s="162">
        <v>50</v>
      </c>
      <c r="H371" s="162">
        <v>50</v>
      </c>
      <c r="I371" s="191"/>
      <c r="J371" s="11"/>
    </row>
    <row r="372" spans="1:10" ht="25.5" x14ac:dyDescent="0.2">
      <c r="A372" s="193"/>
      <c r="B372" s="195"/>
      <c r="C372" s="159" t="s">
        <v>448</v>
      </c>
      <c r="D372" s="160" t="s">
        <v>440</v>
      </c>
      <c r="E372" s="161"/>
      <c r="F372" s="161"/>
      <c r="G372" s="162">
        <v>20</v>
      </c>
      <c r="H372" s="162">
        <v>20</v>
      </c>
      <c r="I372" s="191"/>
      <c r="J372" s="11"/>
    </row>
    <row r="373" spans="1:10" ht="51" x14ac:dyDescent="0.2">
      <c r="A373" s="193"/>
      <c r="B373" s="195"/>
      <c r="C373" s="159" t="s">
        <v>449</v>
      </c>
      <c r="D373" s="160" t="s">
        <v>440</v>
      </c>
      <c r="E373" s="161"/>
      <c r="F373" s="161"/>
      <c r="G373" s="162">
        <v>130</v>
      </c>
      <c r="H373" s="162">
        <v>130</v>
      </c>
      <c r="I373" s="191"/>
      <c r="J373" s="11"/>
    </row>
    <row r="374" spans="1:10" ht="25.5" x14ac:dyDescent="0.2">
      <c r="A374" s="193"/>
      <c r="B374" s="195"/>
      <c r="C374" s="159" t="s">
        <v>450</v>
      </c>
      <c r="D374" s="160" t="s">
        <v>440</v>
      </c>
      <c r="E374" s="161"/>
      <c r="F374" s="161"/>
      <c r="G374" s="162">
        <v>5</v>
      </c>
      <c r="H374" s="162">
        <v>11</v>
      </c>
      <c r="I374" s="191"/>
      <c r="J374" s="11"/>
    </row>
    <row r="375" spans="1:10" x14ac:dyDescent="0.2">
      <c r="A375" s="193"/>
      <c r="B375" s="195"/>
      <c r="C375" s="88" t="s">
        <v>80</v>
      </c>
      <c r="D375" s="48" t="s">
        <v>21</v>
      </c>
      <c r="E375" s="105">
        <f>SUM(E376:E377)</f>
        <v>9173.0820500000009</v>
      </c>
      <c r="F375" s="105">
        <f>SUM(F376:F377)</f>
        <v>8971.5547399999996</v>
      </c>
      <c r="G375" s="49">
        <f>SUM(G376:G377)</f>
        <v>9173.0820500000009</v>
      </c>
      <c r="H375" s="49">
        <f>SUM(H376:H377)</f>
        <v>8971.5547399999996</v>
      </c>
      <c r="I375" s="191"/>
      <c r="J375" s="11"/>
    </row>
    <row r="376" spans="1:10" x14ac:dyDescent="0.2">
      <c r="A376" s="193"/>
      <c r="B376" s="195"/>
      <c r="C376" s="74" t="s">
        <v>31</v>
      </c>
      <c r="D376" s="59" t="s">
        <v>21</v>
      </c>
      <c r="E376" s="105">
        <v>828.12</v>
      </c>
      <c r="F376" s="105">
        <v>828.12</v>
      </c>
      <c r="G376" s="105">
        <v>828.12</v>
      </c>
      <c r="H376" s="105">
        <v>828.12</v>
      </c>
      <c r="I376" s="191"/>
      <c r="J376" s="11"/>
    </row>
    <row r="377" spans="1:10" x14ac:dyDescent="0.2">
      <c r="A377" s="193"/>
      <c r="B377" s="195"/>
      <c r="C377" s="136" t="s">
        <v>22</v>
      </c>
      <c r="D377" s="59" t="s">
        <v>21</v>
      </c>
      <c r="E377" s="105">
        <v>8344.9620500000001</v>
      </c>
      <c r="F377" s="105">
        <v>8143.4347399999997</v>
      </c>
      <c r="G377" s="105">
        <v>8344.9620500000001</v>
      </c>
      <c r="H377" s="105">
        <v>8143.4347399999997</v>
      </c>
      <c r="I377" s="191"/>
      <c r="J377" s="11"/>
    </row>
    <row r="378" spans="1:10" ht="38.25" x14ac:dyDescent="0.2">
      <c r="A378" s="200">
        <v>32</v>
      </c>
      <c r="B378" s="194" t="s">
        <v>361</v>
      </c>
      <c r="C378" s="72" t="s">
        <v>362</v>
      </c>
      <c r="D378" s="59" t="s">
        <v>16</v>
      </c>
      <c r="E378" s="105"/>
      <c r="F378" s="105"/>
      <c r="G378" s="8">
        <v>30</v>
      </c>
      <c r="H378" s="8">
        <v>30</v>
      </c>
      <c r="I378" s="190">
        <f>((H378/G378+H379/G379+H380/G380+H381/G381+H382/G382+H383/G383)/6)/(H384/G384)*100</f>
        <v>217.06349206349205</v>
      </c>
      <c r="J378" s="14"/>
    </row>
    <row r="379" spans="1:10" ht="42" customHeight="1" x14ac:dyDescent="0.2">
      <c r="A379" s="201"/>
      <c r="B379" s="195"/>
      <c r="C379" s="72" t="s">
        <v>363</v>
      </c>
      <c r="D379" s="59" t="s">
        <v>16</v>
      </c>
      <c r="E379" s="105"/>
      <c r="F379" s="105"/>
      <c r="G379" s="8">
        <v>1</v>
      </c>
      <c r="H379" s="8">
        <v>2</v>
      </c>
      <c r="I379" s="191"/>
      <c r="J379" s="11"/>
    </row>
    <row r="380" spans="1:10" ht="51" x14ac:dyDescent="0.2">
      <c r="A380" s="201"/>
      <c r="B380" s="195"/>
      <c r="C380" s="72" t="s">
        <v>364</v>
      </c>
      <c r="D380" s="59" t="s">
        <v>16</v>
      </c>
      <c r="E380" s="105"/>
      <c r="F380" s="105"/>
      <c r="G380" s="8">
        <v>2</v>
      </c>
      <c r="H380" s="8">
        <v>2</v>
      </c>
      <c r="I380" s="191"/>
      <c r="J380" s="11"/>
    </row>
    <row r="381" spans="1:10" ht="55.5" customHeight="1" x14ac:dyDescent="0.2">
      <c r="A381" s="201"/>
      <c r="B381" s="195"/>
      <c r="C381" s="72" t="s">
        <v>365</v>
      </c>
      <c r="D381" s="59" t="s">
        <v>30</v>
      </c>
      <c r="E381" s="105"/>
      <c r="F381" s="105"/>
      <c r="G381" s="8">
        <v>2</v>
      </c>
      <c r="H381" s="8">
        <v>4</v>
      </c>
      <c r="I381" s="191"/>
      <c r="J381" s="11"/>
    </row>
    <row r="382" spans="1:10" ht="38.25" x14ac:dyDescent="0.2">
      <c r="A382" s="201"/>
      <c r="B382" s="195"/>
      <c r="C382" s="72" t="s">
        <v>366</v>
      </c>
      <c r="D382" s="59" t="s">
        <v>16</v>
      </c>
      <c r="E382" s="105"/>
      <c r="F382" s="105"/>
      <c r="G382" s="8">
        <v>7</v>
      </c>
      <c r="H382" s="8">
        <v>27</v>
      </c>
      <c r="I382" s="191"/>
      <c r="J382" s="11"/>
    </row>
    <row r="383" spans="1:10" x14ac:dyDescent="0.2">
      <c r="A383" s="201"/>
      <c r="B383" s="195"/>
      <c r="C383" s="136" t="s">
        <v>367</v>
      </c>
      <c r="D383" s="59" t="s">
        <v>30</v>
      </c>
      <c r="E383" s="105"/>
      <c r="F383" s="105"/>
      <c r="G383" s="8">
        <v>12</v>
      </c>
      <c r="H383" s="8">
        <v>38</v>
      </c>
      <c r="I383" s="191"/>
      <c r="J383" s="11"/>
    </row>
    <row r="384" spans="1:10" x14ac:dyDescent="0.2">
      <c r="A384" s="201"/>
      <c r="B384" s="195"/>
      <c r="C384" s="88" t="s">
        <v>80</v>
      </c>
      <c r="D384" s="48" t="s">
        <v>21</v>
      </c>
      <c r="E384" s="105">
        <f>SUM(E385:E386)</f>
        <v>160</v>
      </c>
      <c r="F384" s="105">
        <f>SUM(F385:F386)</f>
        <v>160</v>
      </c>
      <c r="G384" s="83">
        <f>SUM(G385:G386)</f>
        <v>160</v>
      </c>
      <c r="H384" s="83">
        <f>SUM(H385:H386)</f>
        <v>160</v>
      </c>
      <c r="I384" s="191"/>
      <c r="J384" s="11"/>
    </row>
    <row r="385" spans="1:10" x14ac:dyDescent="0.2">
      <c r="A385" s="201"/>
      <c r="B385" s="195"/>
      <c r="C385" s="74" t="s">
        <v>22</v>
      </c>
      <c r="D385" s="59" t="s">
        <v>21</v>
      </c>
      <c r="E385" s="105">
        <v>160</v>
      </c>
      <c r="F385" s="105">
        <v>160</v>
      </c>
      <c r="G385" s="85">
        <v>160</v>
      </c>
      <c r="H385" s="85">
        <v>160</v>
      </c>
      <c r="I385" s="191"/>
      <c r="J385" s="11"/>
    </row>
    <row r="386" spans="1:10" x14ac:dyDescent="0.2">
      <c r="A386" s="202"/>
      <c r="B386" s="199"/>
      <c r="C386" s="136" t="s">
        <v>71</v>
      </c>
      <c r="D386" s="59" t="s">
        <v>21</v>
      </c>
      <c r="E386" s="105">
        <v>0</v>
      </c>
      <c r="F386" s="105">
        <v>0</v>
      </c>
      <c r="G386" s="105">
        <v>0</v>
      </c>
      <c r="H386" s="105">
        <v>0</v>
      </c>
      <c r="I386" s="192"/>
      <c r="J386" s="11"/>
    </row>
    <row r="387" spans="1:10" ht="49.5" customHeight="1" x14ac:dyDescent="0.2">
      <c r="A387" s="200">
        <v>33</v>
      </c>
      <c r="B387" s="194" t="s">
        <v>368</v>
      </c>
      <c r="C387" s="74" t="s">
        <v>369</v>
      </c>
      <c r="D387" s="59" t="s">
        <v>141</v>
      </c>
      <c r="E387" s="163"/>
      <c r="F387" s="144"/>
      <c r="G387" s="144">
        <v>0</v>
      </c>
      <c r="H387" s="144">
        <v>0</v>
      </c>
      <c r="I387" s="190">
        <f>(H389/G389)/(H390/G390)*100</f>
        <v>100</v>
      </c>
      <c r="J387" s="13"/>
    </row>
    <row r="388" spans="1:10" ht="38.25" x14ac:dyDescent="0.2">
      <c r="A388" s="201"/>
      <c r="B388" s="195"/>
      <c r="C388" s="74" t="s">
        <v>370</v>
      </c>
      <c r="D388" s="59" t="s">
        <v>141</v>
      </c>
      <c r="E388" s="163"/>
      <c r="F388" s="144"/>
      <c r="G388" s="144">
        <v>0</v>
      </c>
      <c r="H388" s="144">
        <v>0</v>
      </c>
      <c r="I388" s="191"/>
    </row>
    <row r="389" spans="1:10" ht="38.25" customHeight="1" x14ac:dyDescent="0.2">
      <c r="A389" s="201"/>
      <c r="B389" s="195"/>
      <c r="C389" s="74" t="s">
        <v>371</v>
      </c>
      <c r="D389" s="59" t="s">
        <v>141</v>
      </c>
      <c r="E389" s="163"/>
      <c r="F389" s="144"/>
      <c r="G389" s="144">
        <v>7</v>
      </c>
      <c r="H389" s="144">
        <v>7</v>
      </c>
      <c r="I389" s="191"/>
      <c r="J389" s="21"/>
    </row>
    <row r="390" spans="1:10" x14ac:dyDescent="0.2">
      <c r="A390" s="201"/>
      <c r="B390" s="195"/>
      <c r="C390" s="88" t="s">
        <v>80</v>
      </c>
      <c r="D390" s="48" t="s">
        <v>21</v>
      </c>
      <c r="E390" s="83">
        <f>SUM(E391:E392)</f>
        <v>600</v>
      </c>
      <c r="F390" s="83">
        <f>SUM(F391:F392)</f>
        <v>600</v>
      </c>
      <c r="G390" s="83">
        <f>SUM(G391:G392)</f>
        <v>600</v>
      </c>
      <c r="H390" s="83">
        <f>SUM(H391:H392)</f>
        <v>600</v>
      </c>
      <c r="I390" s="191"/>
    </row>
    <row r="391" spans="1:10" x14ac:dyDescent="0.2">
      <c r="A391" s="201"/>
      <c r="B391" s="195"/>
      <c r="C391" s="74" t="s">
        <v>31</v>
      </c>
      <c r="D391" s="59" t="s">
        <v>21</v>
      </c>
      <c r="E391" s="85">
        <v>0</v>
      </c>
      <c r="F391" s="93">
        <v>0</v>
      </c>
      <c r="G391" s="85">
        <v>0</v>
      </c>
      <c r="H391" s="93">
        <v>0</v>
      </c>
      <c r="I391" s="191"/>
    </row>
    <row r="392" spans="1:10" ht="17.25" customHeight="1" x14ac:dyDescent="0.2">
      <c r="A392" s="202"/>
      <c r="B392" s="199"/>
      <c r="C392" s="136" t="s">
        <v>22</v>
      </c>
      <c r="D392" s="59" t="s">
        <v>21</v>
      </c>
      <c r="E392" s="85">
        <v>600</v>
      </c>
      <c r="F392" s="85">
        <v>600</v>
      </c>
      <c r="G392" s="85">
        <v>600</v>
      </c>
      <c r="H392" s="85">
        <v>600</v>
      </c>
      <c r="I392" s="192"/>
    </row>
    <row r="393" spans="1:10" ht="40.5" customHeight="1" x14ac:dyDescent="0.2">
      <c r="A393" s="200">
        <v>34</v>
      </c>
      <c r="B393" s="194" t="s">
        <v>372</v>
      </c>
      <c r="C393" s="74" t="s">
        <v>373</v>
      </c>
      <c r="D393" s="59" t="s">
        <v>374</v>
      </c>
      <c r="E393" s="77"/>
      <c r="F393" s="155"/>
      <c r="G393" s="73">
        <v>50</v>
      </c>
      <c r="H393" s="73">
        <v>50</v>
      </c>
      <c r="I393" s="190">
        <f>(H393/G393+H394/G394+H395/G395+H396/G396+H397/G397)/5*100</f>
        <v>100</v>
      </c>
      <c r="J393" s="10"/>
    </row>
    <row r="394" spans="1:10" ht="90" customHeight="1" x14ac:dyDescent="0.2">
      <c r="A394" s="201"/>
      <c r="B394" s="195"/>
      <c r="C394" s="58" t="s">
        <v>375</v>
      </c>
      <c r="D394" s="59" t="s">
        <v>26</v>
      </c>
      <c r="E394" s="77"/>
      <c r="F394" s="155"/>
      <c r="G394" s="73">
        <v>100</v>
      </c>
      <c r="H394" s="148">
        <v>100</v>
      </c>
      <c r="I394" s="191"/>
    </row>
    <row r="395" spans="1:10" ht="51.75" customHeight="1" x14ac:dyDescent="0.2">
      <c r="A395" s="201"/>
      <c r="B395" s="195"/>
      <c r="C395" s="58" t="s">
        <v>376</v>
      </c>
      <c r="D395" s="59" t="s">
        <v>26</v>
      </c>
      <c r="E395" s="77"/>
      <c r="F395" s="155"/>
      <c r="G395" s="73">
        <v>100</v>
      </c>
      <c r="H395" s="148">
        <v>100</v>
      </c>
      <c r="I395" s="191"/>
    </row>
    <row r="396" spans="1:10" ht="51" x14ac:dyDescent="0.2">
      <c r="A396" s="201"/>
      <c r="B396" s="195"/>
      <c r="C396" s="58" t="s">
        <v>377</v>
      </c>
      <c r="D396" s="59" t="s">
        <v>30</v>
      </c>
      <c r="E396" s="77"/>
      <c r="F396" s="155"/>
      <c r="G396" s="144">
        <v>3</v>
      </c>
      <c r="H396" s="59">
        <v>3</v>
      </c>
      <c r="I396" s="191"/>
    </row>
    <row r="397" spans="1:10" ht="25.5" x14ac:dyDescent="0.2">
      <c r="A397" s="201"/>
      <c r="B397" s="195"/>
      <c r="C397" s="58" t="s">
        <v>378</v>
      </c>
      <c r="D397" s="59" t="s">
        <v>30</v>
      </c>
      <c r="E397" s="77"/>
      <c r="F397" s="155"/>
      <c r="G397" s="144">
        <v>4</v>
      </c>
      <c r="H397" s="59">
        <v>4</v>
      </c>
      <c r="I397" s="191"/>
    </row>
    <row r="398" spans="1:10" x14ac:dyDescent="0.2">
      <c r="A398" s="202"/>
      <c r="B398" s="199"/>
      <c r="C398" s="196" t="s">
        <v>379</v>
      </c>
      <c r="D398" s="197"/>
      <c r="E398" s="197"/>
      <c r="F398" s="197"/>
      <c r="G398" s="197"/>
      <c r="H398" s="198"/>
      <c r="I398" s="192"/>
    </row>
    <row r="399" spans="1:10" ht="38.25" customHeight="1" x14ac:dyDescent="0.2">
      <c r="A399" s="193">
        <v>35</v>
      </c>
      <c r="B399" s="194" t="s">
        <v>380</v>
      </c>
      <c r="C399" s="58" t="s">
        <v>381</v>
      </c>
      <c r="D399" s="8" t="s">
        <v>26</v>
      </c>
      <c r="E399" s="64"/>
      <c r="F399" s="64"/>
      <c r="G399" s="8">
        <v>102.8</v>
      </c>
      <c r="H399" s="66">
        <v>118.4</v>
      </c>
      <c r="I399" s="190">
        <f>((H399/G399+H400/G400+H401/G401+H402/G402+H403/G403+H404/G404+H405/G405+H406/G406)/8)*100</f>
        <v>123.3874598642072</v>
      </c>
      <c r="J399" s="10"/>
    </row>
    <row r="400" spans="1:10" ht="76.5" customHeight="1" x14ac:dyDescent="0.2">
      <c r="A400" s="193"/>
      <c r="B400" s="195"/>
      <c r="C400" s="58" t="s">
        <v>382</v>
      </c>
      <c r="D400" s="8" t="s">
        <v>26</v>
      </c>
      <c r="E400" s="64"/>
      <c r="F400" s="64"/>
      <c r="G400" s="8">
        <v>776.7</v>
      </c>
      <c r="H400" s="8">
        <v>854.54</v>
      </c>
      <c r="I400" s="191"/>
    </row>
    <row r="401" spans="1:9" ht="69" customHeight="1" x14ac:dyDescent="0.2">
      <c r="A401" s="193"/>
      <c r="B401" s="195"/>
      <c r="C401" s="58" t="s">
        <v>383</v>
      </c>
      <c r="D401" s="8" t="s">
        <v>26</v>
      </c>
      <c r="E401" s="64"/>
      <c r="F401" s="64"/>
      <c r="G401" s="8">
        <v>8.1</v>
      </c>
      <c r="H401" s="8">
        <v>7.8</v>
      </c>
      <c r="I401" s="191"/>
    </row>
    <row r="402" spans="1:9" ht="80.25" customHeight="1" x14ac:dyDescent="0.2">
      <c r="A402" s="193"/>
      <c r="B402" s="195"/>
      <c r="C402" s="74" t="s">
        <v>384</v>
      </c>
      <c r="D402" s="8" t="s">
        <v>26</v>
      </c>
      <c r="E402" s="64"/>
      <c r="F402" s="64"/>
      <c r="G402" s="8">
        <v>1.63</v>
      </c>
      <c r="H402" s="8">
        <v>3.76</v>
      </c>
      <c r="I402" s="191"/>
    </row>
    <row r="403" spans="1:9" ht="69" customHeight="1" x14ac:dyDescent="0.2">
      <c r="A403" s="193"/>
      <c r="B403" s="195"/>
      <c r="C403" s="74" t="s">
        <v>385</v>
      </c>
      <c r="D403" s="70" t="s">
        <v>30</v>
      </c>
      <c r="E403" s="64"/>
      <c r="F403" s="64"/>
      <c r="G403" s="70">
        <v>253</v>
      </c>
      <c r="H403" s="70">
        <v>256</v>
      </c>
      <c r="I403" s="191"/>
    </row>
    <row r="404" spans="1:9" ht="70.5" customHeight="1" x14ac:dyDescent="0.2">
      <c r="A404" s="193"/>
      <c r="B404" s="195"/>
      <c r="C404" s="74" t="s">
        <v>386</v>
      </c>
      <c r="D404" s="8" t="s">
        <v>30</v>
      </c>
      <c r="E404" s="64"/>
      <c r="F404" s="64"/>
      <c r="G404" s="8">
        <v>72</v>
      </c>
      <c r="H404" s="8">
        <v>88</v>
      </c>
      <c r="I404" s="191"/>
    </row>
    <row r="405" spans="1:9" ht="51.75" customHeight="1" x14ac:dyDescent="0.2">
      <c r="A405" s="193"/>
      <c r="B405" s="195"/>
      <c r="C405" s="74" t="s">
        <v>387</v>
      </c>
      <c r="D405" s="8" t="s">
        <v>265</v>
      </c>
      <c r="E405" s="64"/>
      <c r="F405" s="64"/>
      <c r="G405" s="8">
        <v>33735.5</v>
      </c>
      <c r="H405" s="8">
        <v>37623.03</v>
      </c>
      <c r="I405" s="191"/>
    </row>
    <row r="406" spans="1:9" ht="69" customHeight="1" x14ac:dyDescent="0.2">
      <c r="A406" s="193"/>
      <c r="B406" s="195"/>
      <c r="C406" s="74" t="s">
        <v>388</v>
      </c>
      <c r="D406" s="8" t="s">
        <v>30</v>
      </c>
      <c r="E406" s="64"/>
      <c r="F406" s="64"/>
      <c r="G406" s="8">
        <v>20</v>
      </c>
      <c r="H406" s="8">
        <v>20</v>
      </c>
      <c r="I406" s="191"/>
    </row>
    <row r="407" spans="1:9" x14ac:dyDescent="0.2">
      <c r="A407" s="193"/>
      <c r="B407" s="164"/>
      <c r="C407" s="196" t="s">
        <v>379</v>
      </c>
      <c r="D407" s="197"/>
      <c r="E407" s="197"/>
      <c r="F407" s="197"/>
      <c r="G407" s="197"/>
      <c r="H407" s="198"/>
      <c r="I407" s="192"/>
    </row>
    <row r="408" spans="1:9" ht="38.25" x14ac:dyDescent="0.2">
      <c r="A408" s="186">
        <v>36</v>
      </c>
      <c r="B408" s="194" t="s">
        <v>389</v>
      </c>
      <c r="C408" s="165" t="s">
        <v>390</v>
      </c>
      <c r="D408" s="136" t="s">
        <v>265</v>
      </c>
      <c r="E408" s="109"/>
      <c r="F408" s="109"/>
      <c r="G408" s="109">
        <v>0</v>
      </c>
      <c r="H408" s="109">
        <v>0</v>
      </c>
      <c r="I408" s="190">
        <f>((H409/G409+H410/G410+H411/G411+H412/G412+H417/G417)/5)/(H418/G418)*100</f>
        <v>100.96401885385247</v>
      </c>
    </row>
    <row r="409" spans="1:9" ht="38.25" x14ac:dyDescent="0.2">
      <c r="A409" s="187"/>
      <c r="B409" s="195"/>
      <c r="C409" s="165" t="s">
        <v>391</v>
      </c>
      <c r="D409" s="136" t="s">
        <v>30</v>
      </c>
      <c r="E409" s="109"/>
      <c r="F409" s="109"/>
      <c r="G409" s="109">
        <v>13</v>
      </c>
      <c r="H409" s="109">
        <v>13</v>
      </c>
      <c r="I409" s="191"/>
    </row>
    <row r="410" spans="1:9" ht="52.5" customHeight="1" x14ac:dyDescent="0.2">
      <c r="A410" s="187"/>
      <c r="B410" s="195"/>
      <c r="C410" s="165" t="s">
        <v>392</v>
      </c>
      <c r="D410" s="136" t="s">
        <v>265</v>
      </c>
      <c r="E410" s="109"/>
      <c r="F410" s="109"/>
      <c r="G410" s="109">
        <v>618</v>
      </c>
      <c r="H410" s="109">
        <v>646.9</v>
      </c>
      <c r="I410" s="191"/>
    </row>
    <row r="411" spans="1:9" ht="38.25" x14ac:dyDescent="0.2">
      <c r="A411" s="187"/>
      <c r="B411" s="195"/>
      <c r="C411" s="165" t="s">
        <v>393</v>
      </c>
      <c r="D411" s="136" t="s">
        <v>30</v>
      </c>
      <c r="E411" s="109"/>
      <c r="F411" s="109"/>
      <c r="G411" s="109">
        <v>8</v>
      </c>
      <c r="H411" s="109">
        <v>8</v>
      </c>
      <c r="I411" s="191"/>
    </row>
    <row r="412" spans="1:9" ht="63.75" x14ac:dyDescent="0.2">
      <c r="A412" s="187"/>
      <c r="B412" s="195"/>
      <c r="C412" s="165" t="s">
        <v>394</v>
      </c>
      <c r="D412" s="136" t="s">
        <v>30</v>
      </c>
      <c r="E412" s="109"/>
      <c r="F412" s="109"/>
      <c r="G412" s="109">
        <v>1</v>
      </c>
      <c r="H412" s="109">
        <v>1</v>
      </c>
      <c r="I412" s="191"/>
    </row>
    <row r="413" spans="1:9" ht="25.5" x14ac:dyDescent="0.2">
      <c r="A413" s="187"/>
      <c r="B413" s="195"/>
      <c r="C413" s="165" t="s">
        <v>395</v>
      </c>
      <c r="D413" s="136" t="s">
        <v>75</v>
      </c>
      <c r="E413" s="109"/>
      <c r="F413" s="109"/>
      <c r="G413" s="109">
        <v>0</v>
      </c>
      <c r="H413" s="109">
        <v>0</v>
      </c>
      <c r="I413" s="191"/>
    </row>
    <row r="414" spans="1:9" ht="25.5" x14ac:dyDescent="0.2">
      <c r="A414" s="187"/>
      <c r="B414" s="195"/>
      <c r="C414" s="165" t="s">
        <v>396</v>
      </c>
      <c r="D414" s="136" t="s">
        <v>75</v>
      </c>
      <c r="E414" s="109"/>
      <c r="F414" s="109"/>
      <c r="G414" s="109">
        <v>0</v>
      </c>
      <c r="H414" s="109">
        <v>0</v>
      </c>
      <c r="I414" s="191"/>
    </row>
    <row r="415" spans="1:9" ht="76.5" x14ac:dyDescent="0.2">
      <c r="A415" s="187"/>
      <c r="B415" s="195"/>
      <c r="C415" s="165" t="s">
        <v>397</v>
      </c>
      <c r="D415" s="136" t="s">
        <v>30</v>
      </c>
      <c r="E415" s="109"/>
      <c r="F415" s="109"/>
      <c r="G415" s="109">
        <v>0</v>
      </c>
      <c r="H415" s="109">
        <v>0</v>
      </c>
      <c r="I415" s="191"/>
    </row>
    <row r="416" spans="1:9" ht="102" x14ac:dyDescent="0.2">
      <c r="A416" s="187"/>
      <c r="B416" s="195"/>
      <c r="C416" s="165" t="s">
        <v>398</v>
      </c>
      <c r="D416" s="136" t="s">
        <v>30</v>
      </c>
      <c r="E416" s="109"/>
      <c r="F416" s="109"/>
      <c r="G416" s="109">
        <v>0</v>
      </c>
      <c r="H416" s="109">
        <v>0</v>
      </c>
      <c r="I416" s="191"/>
    </row>
    <row r="417" spans="1:10" ht="102" x14ac:dyDescent="0.2">
      <c r="A417" s="187"/>
      <c r="B417" s="195"/>
      <c r="C417" s="165" t="s">
        <v>399</v>
      </c>
      <c r="D417" s="136" t="s">
        <v>75</v>
      </c>
      <c r="E417" s="109"/>
      <c r="F417" s="109"/>
      <c r="G417" s="109">
        <v>8.6120000000000001</v>
      </c>
      <c r="H417" s="109">
        <v>8.6120000000000001</v>
      </c>
      <c r="I417" s="191"/>
    </row>
    <row r="418" spans="1:10" ht="15.75" customHeight="1" x14ac:dyDescent="0.2">
      <c r="A418" s="187"/>
      <c r="B418" s="195"/>
      <c r="C418" s="88" t="s">
        <v>80</v>
      </c>
      <c r="D418" s="48" t="s">
        <v>21</v>
      </c>
      <c r="E418" s="166">
        <f>SUM(E419:E422)</f>
        <v>391054.00861999998</v>
      </c>
      <c r="F418" s="166">
        <f>SUM(F419:F422)</f>
        <v>390942.67819000001</v>
      </c>
      <c r="G418" s="167">
        <f>G419+G420+G421+G422</f>
        <v>391054.00861999998</v>
      </c>
      <c r="H418" s="167">
        <f>H419+H420+H421+H422</f>
        <v>390942.67819000001</v>
      </c>
      <c r="I418" s="191"/>
    </row>
    <row r="419" spans="1:10" ht="15.75" customHeight="1" x14ac:dyDescent="0.2">
      <c r="A419" s="187"/>
      <c r="B419" s="195"/>
      <c r="C419" s="74" t="s">
        <v>51</v>
      </c>
      <c r="D419" s="59" t="s">
        <v>21</v>
      </c>
      <c r="E419" s="168">
        <v>305108.20439999999</v>
      </c>
      <c r="F419" s="168">
        <v>305108.20439000003</v>
      </c>
      <c r="G419" s="168">
        <v>305108.20439999999</v>
      </c>
      <c r="H419" s="168">
        <v>305108.20439000003</v>
      </c>
      <c r="I419" s="191"/>
      <c r="J419" s="11"/>
    </row>
    <row r="420" spans="1:10" x14ac:dyDescent="0.2">
      <c r="A420" s="187"/>
      <c r="B420" s="195"/>
      <c r="C420" s="74" t="s">
        <v>31</v>
      </c>
      <c r="D420" s="59" t="s">
        <v>21</v>
      </c>
      <c r="E420" s="169">
        <v>49668.842640000003</v>
      </c>
      <c r="F420" s="169">
        <v>49668.84261</v>
      </c>
      <c r="G420" s="169">
        <v>49668.842640000003</v>
      </c>
      <c r="H420" s="169">
        <v>49668.84261</v>
      </c>
      <c r="I420" s="191"/>
      <c r="J420" s="11"/>
    </row>
    <row r="421" spans="1:10" ht="15.75" customHeight="1" x14ac:dyDescent="0.2">
      <c r="A421" s="187"/>
      <c r="B421" s="195"/>
      <c r="C421" s="136" t="s">
        <v>22</v>
      </c>
      <c r="D421" s="59" t="s">
        <v>21</v>
      </c>
      <c r="E421" s="168">
        <v>34793.09921</v>
      </c>
      <c r="F421" s="168">
        <v>34681.768819999998</v>
      </c>
      <c r="G421" s="168">
        <v>34793.09921</v>
      </c>
      <c r="H421" s="168">
        <v>34681.768819999998</v>
      </c>
      <c r="I421" s="191"/>
      <c r="J421" s="11"/>
    </row>
    <row r="422" spans="1:10" x14ac:dyDescent="0.2">
      <c r="A422" s="188"/>
      <c r="B422" s="199"/>
      <c r="C422" s="165" t="s">
        <v>400</v>
      </c>
      <c r="D422" s="59" t="s">
        <v>21</v>
      </c>
      <c r="E422" s="168">
        <v>1483.8623700000001</v>
      </c>
      <c r="F422" s="168">
        <v>1483.8623700000001</v>
      </c>
      <c r="G422" s="168">
        <v>1483.8623700000001</v>
      </c>
      <c r="H422" s="168">
        <v>1483.8623700000001</v>
      </c>
      <c r="I422" s="192"/>
      <c r="J422" s="11"/>
    </row>
    <row r="423" spans="1:10" ht="12.75" customHeight="1" x14ac:dyDescent="0.2">
      <c r="A423" s="186">
        <v>37</v>
      </c>
      <c r="B423" s="189" t="s">
        <v>401</v>
      </c>
      <c r="C423" s="165" t="s">
        <v>402</v>
      </c>
      <c r="D423" s="136" t="s">
        <v>16</v>
      </c>
      <c r="E423" s="109"/>
      <c r="F423" s="109"/>
      <c r="G423" s="102">
        <v>651.4</v>
      </c>
      <c r="H423" s="170">
        <v>650.1</v>
      </c>
      <c r="I423" s="190">
        <f>((G423/H423+G424/H424+H425/G425+G426/H426+H427/G427+H428/G428+H429/G429+H430/G430)/8)/(H431/G431)*100</f>
        <v>117.07238888888676</v>
      </c>
    </row>
    <row r="424" spans="1:10" ht="25.5" x14ac:dyDescent="0.2">
      <c r="A424" s="187"/>
      <c r="B424" s="189"/>
      <c r="C424" s="165" t="s">
        <v>403</v>
      </c>
      <c r="D424" s="136"/>
      <c r="E424" s="109"/>
      <c r="F424" s="109"/>
      <c r="G424" s="102">
        <v>225.5</v>
      </c>
      <c r="H424" s="170">
        <v>224.9</v>
      </c>
      <c r="I424" s="191"/>
    </row>
    <row r="425" spans="1:10" ht="51" x14ac:dyDescent="0.2">
      <c r="A425" s="187"/>
      <c r="B425" s="189"/>
      <c r="C425" s="165" t="s">
        <v>404</v>
      </c>
      <c r="D425" s="136"/>
      <c r="E425" s="109"/>
      <c r="F425" s="109"/>
      <c r="G425" s="102">
        <v>148.19999999999999</v>
      </c>
      <c r="H425" s="170">
        <v>157.1</v>
      </c>
      <c r="I425" s="191"/>
    </row>
    <row r="426" spans="1:10" ht="38.25" x14ac:dyDescent="0.2">
      <c r="A426" s="187"/>
      <c r="B426" s="189"/>
      <c r="C426" s="165" t="s">
        <v>405</v>
      </c>
      <c r="D426" s="136"/>
      <c r="E426" s="109"/>
      <c r="F426" s="109"/>
      <c r="G426" s="102">
        <v>34.5</v>
      </c>
      <c r="H426" s="170">
        <v>34.1</v>
      </c>
      <c r="I426" s="191"/>
    </row>
    <row r="427" spans="1:10" ht="89.25" x14ac:dyDescent="0.2">
      <c r="A427" s="187"/>
      <c r="B427" s="189"/>
      <c r="C427" s="165" t="s">
        <v>406</v>
      </c>
      <c r="D427" s="136"/>
      <c r="E427" s="109"/>
      <c r="F427" s="109"/>
      <c r="G427" s="102">
        <v>49.8</v>
      </c>
      <c r="H427" s="170">
        <v>78.03</v>
      </c>
      <c r="I427" s="191"/>
    </row>
    <row r="428" spans="1:10" ht="38.25" x14ac:dyDescent="0.2">
      <c r="A428" s="187"/>
      <c r="B428" s="189"/>
      <c r="C428" s="165" t="s">
        <v>407</v>
      </c>
      <c r="D428" s="136"/>
      <c r="E428" s="109"/>
      <c r="F428" s="109"/>
      <c r="G428" s="102">
        <v>53.4</v>
      </c>
      <c r="H428" s="170">
        <v>54.6</v>
      </c>
      <c r="I428" s="191"/>
    </row>
    <row r="429" spans="1:10" ht="51" x14ac:dyDescent="0.2">
      <c r="A429" s="187"/>
      <c r="B429" s="189"/>
      <c r="C429" s="165" t="s">
        <v>408</v>
      </c>
      <c r="D429" s="136"/>
      <c r="E429" s="109"/>
      <c r="F429" s="109"/>
      <c r="G429" s="102">
        <v>10</v>
      </c>
      <c r="H429" s="170">
        <v>12</v>
      </c>
      <c r="I429" s="191"/>
    </row>
    <row r="430" spans="1:10" ht="51" x14ac:dyDescent="0.2">
      <c r="A430" s="187"/>
      <c r="B430" s="189"/>
      <c r="C430" s="165" t="s">
        <v>409</v>
      </c>
      <c r="D430" s="136"/>
      <c r="E430" s="109"/>
      <c r="F430" s="109"/>
      <c r="G430" s="102">
        <v>2</v>
      </c>
      <c r="H430" s="170">
        <v>3</v>
      </c>
      <c r="I430" s="191"/>
    </row>
    <row r="431" spans="1:10" x14ac:dyDescent="0.2">
      <c r="A431" s="187"/>
      <c r="B431" s="189"/>
      <c r="C431" s="171" t="s">
        <v>80</v>
      </c>
      <c r="D431" s="135" t="s">
        <v>21</v>
      </c>
      <c r="E431" s="172">
        <f>SUM(E432:E435)</f>
        <v>9.4600000000000009</v>
      </c>
      <c r="F431" s="172">
        <f>SUM(F432:F435)</f>
        <v>9.4600000000000009</v>
      </c>
      <c r="G431" s="173">
        <f>SUM(G432:G435)</f>
        <v>9.4600000000000009</v>
      </c>
      <c r="H431" s="173">
        <f>SUM(H432:H435)</f>
        <v>9.4600000000000009</v>
      </c>
      <c r="I431" s="191"/>
    </row>
    <row r="432" spans="1:10" x14ac:dyDescent="0.2">
      <c r="A432" s="187"/>
      <c r="B432" s="189"/>
      <c r="C432" s="165" t="s">
        <v>51</v>
      </c>
      <c r="D432" s="136" t="s">
        <v>21</v>
      </c>
      <c r="E432" s="174">
        <v>0</v>
      </c>
      <c r="F432" s="174">
        <v>0</v>
      </c>
      <c r="G432" s="175">
        <v>0</v>
      </c>
      <c r="H432" s="175">
        <v>0</v>
      </c>
      <c r="I432" s="191"/>
    </row>
    <row r="433" spans="1:9" x14ac:dyDescent="0.2">
      <c r="A433" s="187"/>
      <c r="B433" s="189"/>
      <c r="C433" s="165" t="s">
        <v>31</v>
      </c>
      <c r="D433" s="136" t="s">
        <v>21</v>
      </c>
      <c r="E433" s="174">
        <v>0</v>
      </c>
      <c r="F433" s="174">
        <v>0</v>
      </c>
      <c r="G433" s="175">
        <v>0</v>
      </c>
      <c r="H433" s="175">
        <v>0</v>
      </c>
      <c r="I433" s="191"/>
    </row>
    <row r="434" spans="1:9" x14ac:dyDescent="0.2">
      <c r="A434" s="187"/>
      <c r="B434" s="189"/>
      <c r="C434" s="165" t="s">
        <v>22</v>
      </c>
      <c r="D434" s="136" t="s">
        <v>21</v>
      </c>
      <c r="E434" s="174">
        <v>9.4600000000000009</v>
      </c>
      <c r="F434" s="174">
        <v>9.4600000000000009</v>
      </c>
      <c r="G434" s="175">
        <v>9.4600000000000009</v>
      </c>
      <c r="H434" s="175">
        <v>9.4600000000000009</v>
      </c>
      <c r="I434" s="191"/>
    </row>
    <row r="435" spans="1:9" x14ac:dyDescent="0.2">
      <c r="A435" s="188"/>
      <c r="B435" s="189"/>
      <c r="C435" s="165" t="s">
        <v>400</v>
      </c>
      <c r="D435" s="136"/>
      <c r="E435" s="174">
        <v>0</v>
      </c>
      <c r="F435" s="174">
        <v>0</v>
      </c>
      <c r="G435" s="175">
        <v>0</v>
      </c>
      <c r="H435" s="175">
        <v>0</v>
      </c>
      <c r="I435" s="192"/>
    </row>
    <row r="436" spans="1:9" x14ac:dyDescent="0.2">
      <c r="B436" s="22"/>
      <c r="C436" s="22"/>
    </row>
    <row r="437" spans="1:9" x14ac:dyDescent="0.2">
      <c r="B437" s="22"/>
      <c r="C437" s="22"/>
    </row>
  </sheetData>
  <mergeCells count="137">
    <mergeCell ref="J7:K11"/>
    <mergeCell ref="M7:P8"/>
    <mergeCell ref="A12:A18"/>
    <mergeCell ref="B12:B18"/>
    <mergeCell ref="I12:I18"/>
    <mergeCell ref="F1:I1"/>
    <mergeCell ref="B2:I2"/>
    <mergeCell ref="E4:F4"/>
    <mergeCell ref="G4:H4"/>
    <mergeCell ref="I4:I5"/>
    <mergeCell ref="A5:B5"/>
    <mergeCell ref="C5:F5"/>
    <mergeCell ref="A19:A24"/>
    <mergeCell ref="B19:B24"/>
    <mergeCell ref="I19:I24"/>
    <mergeCell ref="A25:A30"/>
    <mergeCell ref="B25:B30"/>
    <mergeCell ref="I25:I30"/>
    <mergeCell ref="A7:A11"/>
    <mergeCell ref="B7:B11"/>
    <mergeCell ref="I7:I11"/>
    <mergeCell ref="A43:A57"/>
    <mergeCell ref="B43:B57"/>
    <mergeCell ref="I43:I57"/>
    <mergeCell ref="A58:A65"/>
    <mergeCell ref="B58:B65"/>
    <mergeCell ref="I58:I65"/>
    <mergeCell ref="J25:K30"/>
    <mergeCell ref="A31:A36"/>
    <mergeCell ref="B31:B36"/>
    <mergeCell ref="I31:I36"/>
    <mergeCell ref="A37:A42"/>
    <mergeCell ref="B37:B42"/>
    <mergeCell ref="I37:I42"/>
    <mergeCell ref="A107:A116"/>
    <mergeCell ref="B107:B116"/>
    <mergeCell ref="I107:I116"/>
    <mergeCell ref="A117:A142"/>
    <mergeCell ref="B117:B142"/>
    <mergeCell ref="I117:I142"/>
    <mergeCell ref="J60:L60"/>
    <mergeCell ref="A66:A95"/>
    <mergeCell ref="B66:B95"/>
    <mergeCell ref="I66:I95"/>
    <mergeCell ref="A96:A106"/>
    <mergeCell ref="B96:B106"/>
    <mergeCell ref="I96:I106"/>
    <mergeCell ref="J106:O106"/>
    <mergeCell ref="A158:A165"/>
    <mergeCell ref="B158:B165"/>
    <mergeCell ref="I158:I165"/>
    <mergeCell ref="A166:A172"/>
    <mergeCell ref="B166:B172"/>
    <mergeCell ref="I166:I172"/>
    <mergeCell ref="A143:A151"/>
    <mergeCell ref="B143:B151"/>
    <mergeCell ref="I143:I151"/>
    <mergeCell ref="A152:A157"/>
    <mergeCell ref="B152:B157"/>
    <mergeCell ref="I152:I157"/>
    <mergeCell ref="A232:A247"/>
    <mergeCell ref="B232:B247"/>
    <mergeCell ref="C232:H232"/>
    <mergeCell ref="I232:I247"/>
    <mergeCell ref="C240:H240"/>
    <mergeCell ref="A248:A250"/>
    <mergeCell ref="B248:B250"/>
    <mergeCell ref="I248:I250"/>
    <mergeCell ref="A173:A222"/>
    <mergeCell ref="B173:B222"/>
    <mergeCell ref="I173:I222"/>
    <mergeCell ref="A223:A231"/>
    <mergeCell ref="B223:B231"/>
    <mergeCell ref="I223:I231"/>
    <mergeCell ref="A267:A274"/>
    <mergeCell ref="B267:B274"/>
    <mergeCell ref="I267:I274"/>
    <mergeCell ref="A275:A303"/>
    <mergeCell ref="B275:B303"/>
    <mergeCell ref="I275:I303"/>
    <mergeCell ref="A251:A257"/>
    <mergeCell ref="B251:B257"/>
    <mergeCell ref="I251:I257"/>
    <mergeCell ref="B258:B266"/>
    <mergeCell ref="A258:A266"/>
    <mergeCell ref="I258:I266"/>
    <mergeCell ref="J318:L318"/>
    <mergeCell ref="J319:L319"/>
    <mergeCell ref="B323:B327"/>
    <mergeCell ref="I323:I327"/>
    <mergeCell ref="J323:L323"/>
    <mergeCell ref="B328:B337"/>
    <mergeCell ref="I328:I337"/>
    <mergeCell ref="A304:A315"/>
    <mergeCell ref="B304:B315"/>
    <mergeCell ref="I304:I315"/>
    <mergeCell ref="A316:A337"/>
    <mergeCell ref="B316:H316"/>
    <mergeCell ref="I316:I317"/>
    <mergeCell ref="B317:F317"/>
    <mergeCell ref="B318:B322"/>
    <mergeCell ref="I318:I322"/>
    <mergeCell ref="A356:A361"/>
    <mergeCell ref="B356:B361"/>
    <mergeCell ref="I356:I361"/>
    <mergeCell ref="A362:A365"/>
    <mergeCell ref="B362:B365"/>
    <mergeCell ref="I362:I365"/>
    <mergeCell ref="A338:A347"/>
    <mergeCell ref="B338:B347"/>
    <mergeCell ref="I338:I347"/>
    <mergeCell ref="A348:A355"/>
    <mergeCell ref="B348:B355"/>
    <mergeCell ref="I348:I355"/>
    <mergeCell ref="A387:A392"/>
    <mergeCell ref="B387:B392"/>
    <mergeCell ref="I387:I392"/>
    <mergeCell ref="A393:A398"/>
    <mergeCell ref="B393:B398"/>
    <mergeCell ref="I393:I398"/>
    <mergeCell ref="C398:H398"/>
    <mergeCell ref="A366:A377"/>
    <mergeCell ref="B366:B377"/>
    <mergeCell ref="I366:I377"/>
    <mergeCell ref="A378:A386"/>
    <mergeCell ref="B378:B386"/>
    <mergeCell ref="I378:I386"/>
    <mergeCell ref="A423:A435"/>
    <mergeCell ref="B423:B435"/>
    <mergeCell ref="I423:I435"/>
    <mergeCell ref="A399:A407"/>
    <mergeCell ref="B399:B406"/>
    <mergeCell ref="I399:I407"/>
    <mergeCell ref="C407:H407"/>
    <mergeCell ref="A408:A422"/>
    <mergeCell ref="B408:B422"/>
    <mergeCell ref="I408:I422"/>
  </mergeCells>
  <pageMargins left="0.74803149606299213" right="0.74803149606299213" top="0.39370078740157483" bottom="0.39370078740157483" header="0.51181102362204722" footer="0.51181102362204722"/>
  <pageSetup paperSize="9" scale="10" orientation="landscape" r:id="rId1"/>
  <headerFooter alignWithMargins="0"/>
  <rowBreaks count="3" manualBreakCount="3">
    <brk id="153" max="16383" man="1"/>
    <brk id="227" max="16383" man="1"/>
    <brk id="31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opLeftCell="A33" workbookViewId="0">
      <selection activeCell="E41" sqref="E41"/>
    </sheetView>
  </sheetViews>
  <sheetFormatPr defaultRowHeight="15" x14ac:dyDescent="0.25"/>
  <cols>
    <col min="2" max="2" width="65.28515625" customWidth="1"/>
    <col min="3" max="3" width="38.5703125" customWidth="1"/>
  </cols>
  <sheetData>
    <row r="1" spans="1:3" x14ac:dyDescent="0.25">
      <c r="A1" s="24"/>
      <c r="B1" s="25"/>
      <c r="C1" s="26" t="s">
        <v>410</v>
      </c>
    </row>
    <row r="2" spans="1:3" x14ac:dyDescent="0.25">
      <c r="A2" s="24"/>
      <c r="B2" s="25"/>
      <c r="C2" s="25"/>
    </row>
    <row r="3" spans="1:3" x14ac:dyDescent="0.25">
      <c r="A3" s="233" t="s">
        <v>411</v>
      </c>
      <c r="B3" s="234" t="s">
        <v>8</v>
      </c>
      <c r="C3" s="235" t="s">
        <v>4</v>
      </c>
    </row>
    <row r="4" spans="1:3" x14ac:dyDescent="0.25">
      <c r="A4" s="233"/>
      <c r="B4" s="234"/>
      <c r="C4" s="236"/>
    </row>
    <row r="5" spans="1:3" ht="30" x14ac:dyDescent="0.25">
      <c r="A5" s="50">
        <v>1</v>
      </c>
      <c r="B5" s="27" t="s">
        <v>113</v>
      </c>
      <c r="C5" s="51">
        <v>1341</v>
      </c>
    </row>
    <row r="6" spans="1:3" ht="60" x14ac:dyDescent="0.25">
      <c r="A6" s="50">
        <v>2</v>
      </c>
      <c r="B6" s="27" t="s">
        <v>310</v>
      </c>
      <c r="C6" s="52">
        <v>401.5</v>
      </c>
    </row>
    <row r="7" spans="1:3" ht="90" x14ac:dyDescent="0.25">
      <c r="A7" s="183">
        <v>3</v>
      </c>
      <c r="B7" s="27" t="s">
        <v>361</v>
      </c>
      <c r="C7" s="51">
        <v>217.1</v>
      </c>
    </row>
    <row r="8" spans="1:3" ht="45" x14ac:dyDescent="0.25">
      <c r="A8" s="183">
        <v>4</v>
      </c>
      <c r="B8" s="27" t="s">
        <v>451</v>
      </c>
      <c r="C8" s="53">
        <v>178.8</v>
      </c>
    </row>
    <row r="9" spans="1:3" ht="45" x14ac:dyDescent="0.25">
      <c r="A9" s="183">
        <v>5</v>
      </c>
      <c r="B9" s="28" t="s">
        <v>284</v>
      </c>
      <c r="C9" s="53">
        <v>173.6</v>
      </c>
    </row>
    <row r="10" spans="1:3" ht="45" x14ac:dyDescent="0.25">
      <c r="A10" s="183">
        <v>6</v>
      </c>
      <c r="B10" s="29" t="s">
        <v>250</v>
      </c>
      <c r="C10" s="51">
        <v>161.30000000000001</v>
      </c>
    </row>
    <row r="11" spans="1:3" ht="60" x14ac:dyDescent="0.25">
      <c r="A11" s="183">
        <v>7</v>
      </c>
      <c r="B11" s="27" t="s">
        <v>454</v>
      </c>
      <c r="C11" s="53">
        <v>157.1</v>
      </c>
    </row>
    <row r="12" spans="1:3" ht="60" x14ac:dyDescent="0.25">
      <c r="A12" s="183">
        <v>8</v>
      </c>
      <c r="B12" s="27" t="s">
        <v>439</v>
      </c>
      <c r="C12" s="53">
        <v>154.4</v>
      </c>
    </row>
    <row r="13" spans="1:3" ht="45" x14ac:dyDescent="0.25">
      <c r="A13" s="183">
        <v>9</v>
      </c>
      <c r="B13" s="27" t="s">
        <v>81</v>
      </c>
      <c r="C13" s="51">
        <v>148.5</v>
      </c>
    </row>
    <row r="14" spans="1:3" ht="75" x14ac:dyDescent="0.25">
      <c r="A14" s="183">
        <v>10</v>
      </c>
      <c r="B14" s="27" t="s">
        <v>33</v>
      </c>
      <c r="C14" s="51">
        <v>145.80000000000001</v>
      </c>
    </row>
    <row r="15" spans="1:3" ht="45" x14ac:dyDescent="0.25">
      <c r="A15" s="183">
        <v>11</v>
      </c>
      <c r="B15" s="27" t="s">
        <v>277</v>
      </c>
      <c r="C15" s="51">
        <v>143.4</v>
      </c>
    </row>
    <row r="16" spans="1:3" ht="30" x14ac:dyDescent="0.25">
      <c r="A16" s="183">
        <v>12</v>
      </c>
      <c r="B16" s="27" t="s">
        <v>339</v>
      </c>
      <c r="C16" s="51">
        <v>135.4</v>
      </c>
    </row>
    <row r="17" spans="1:3" ht="60" x14ac:dyDescent="0.25">
      <c r="A17" s="183">
        <v>13</v>
      </c>
      <c r="B17" s="29" t="s">
        <v>453</v>
      </c>
      <c r="C17" s="51">
        <v>132.1</v>
      </c>
    </row>
    <row r="18" spans="1:3" ht="30" x14ac:dyDescent="0.25">
      <c r="A18" s="183">
        <v>14</v>
      </c>
      <c r="B18" s="27" t="s">
        <v>380</v>
      </c>
      <c r="C18" s="51">
        <v>123.4</v>
      </c>
    </row>
    <row r="19" spans="1:3" ht="60" x14ac:dyDescent="0.25">
      <c r="A19" s="183">
        <v>15</v>
      </c>
      <c r="B19" s="27" t="s">
        <v>186</v>
      </c>
      <c r="C19" s="51">
        <v>122.6</v>
      </c>
    </row>
    <row r="20" spans="1:3" ht="45" x14ac:dyDescent="0.25">
      <c r="A20" s="183">
        <v>16</v>
      </c>
      <c r="B20" s="27" t="s">
        <v>455</v>
      </c>
      <c r="C20" s="54">
        <v>117.1</v>
      </c>
    </row>
    <row r="21" spans="1:3" ht="60" x14ac:dyDescent="0.25">
      <c r="A21" s="183">
        <v>17</v>
      </c>
      <c r="B21" s="27" t="s">
        <v>348</v>
      </c>
      <c r="C21" s="51">
        <v>115.3</v>
      </c>
    </row>
    <row r="22" spans="1:3" ht="60" x14ac:dyDescent="0.25">
      <c r="A22" s="183">
        <v>18</v>
      </c>
      <c r="B22" s="27" t="s">
        <v>266</v>
      </c>
      <c r="C22" s="51">
        <v>108.8</v>
      </c>
    </row>
    <row r="23" spans="1:3" ht="45" x14ac:dyDescent="0.25">
      <c r="A23" s="183">
        <v>19</v>
      </c>
      <c r="B23" s="27" t="s">
        <v>40</v>
      </c>
      <c r="C23" s="51">
        <v>108.3</v>
      </c>
    </row>
    <row r="24" spans="1:3" ht="45" x14ac:dyDescent="0.25">
      <c r="A24" s="183">
        <v>20</v>
      </c>
      <c r="B24" s="28" t="s">
        <v>244</v>
      </c>
      <c r="C24" s="57">
        <v>107.7</v>
      </c>
    </row>
    <row r="25" spans="1:3" ht="45" x14ac:dyDescent="0.25">
      <c r="A25" s="183">
        <v>21</v>
      </c>
      <c r="B25" s="27" t="s">
        <v>354</v>
      </c>
      <c r="C25" s="51">
        <v>105.1</v>
      </c>
    </row>
    <row r="26" spans="1:3" ht="30" x14ac:dyDescent="0.25">
      <c r="A26" s="183">
        <v>22</v>
      </c>
      <c r="B26" s="27" t="s">
        <v>46</v>
      </c>
      <c r="C26" s="51">
        <v>104.8</v>
      </c>
    </row>
    <row r="27" spans="1:3" ht="60" x14ac:dyDescent="0.25">
      <c r="A27" s="183">
        <v>23</v>
      </c>
      <c r="B27" s="27" t="s">
        <v>263</v>
      </c>
      <c r="C27" s="51">
        <v>104.5</v>
      </c>
    </row>
    <row r="28" spans="1:3" ht="60" x14ac:dyDescent="0.25">
      <c r="A28" s="183">
        <v>24</v>
      </c>
      <c r="B28" s="27" t="s">
        <v>73</v>
      </c>
      <c r="C28" s="51">
        <v>103</v>
      </c>
    </row>
    <row r="29" spans="1:3" ht="45" x14ac:dyDescent="0.25">
      <c r="A29" s="183">
        <v>25</v>
      </c>
      <c r="B29" s="43" t="s">
        <v>389</v>
      </c>
      <c r="C29" s="51">
        <v>101</v>
      </c>
    </row>
    <row r="30" spans="1:3" ht="45" x14ac:dyDescent="0.25">
      <c r="A30" s="183">
        <v>26</v>
      </c>
      <c r="B30" s="55" t="s">
        <v>167</v>
      </c>
      <c r="C30" s="56">
        <v>101</v>
      </c>
    </row>
    <row r="31" spans="1:3" ht="75" x14ac:dyDescent="0.25">
      <c r="A31" s="183">
        <v>27</v>
      </c>
      <c r="B31" s="27" t="s">
        <v>161</v>
      </c>
      <c r="C31" s="53">
        <v>100.3</v>
      </c>
    </row>
    <row r="32" spans="1:3" ht="30" x14ac:dyDescent="0.25">
      <c r="A32" s="183">
        <v>28</v>
      </c>
      <c r="B32" s="27" t="s">
        <v>58</v>
      </c>
      <c r="C32" s="51">
        <v>100</v>
      </c>
    </row>
    <row r="33" spans="1:3" ht="30" x14ac:dyDescent="0.25">
      <c r="A33" s="183">
        <v>29</v>
      </c>
      <c r="B33" s="27" t="s">
        <v>123</v>
      </c>
      <c r="C33" s="53">
        <v>100</v>
      </c>
    </row>
    <row r="34" spans="1:3" ht="45" x14ac:dyDescent="0.25">
      <c r="A34" s="183">
        <v>30</v>
      </c>
      <c r="B34" s="27" t="s">
        <v>172</v>
      </c>
      <c r="C34" s="51">
        <v>100</v>
      </c>
    </row>
    <row r="35" spans="1:3" ht="45" x14ac:dyDescent="0.25">
      <c r="A35" s="183">
        <v>31</v>
      </c>
      <c r="B35" s="27" t="s">
        <v>272</v>
      </c>
      <c r="C35" s="51">
        <v>100</v>
      </c>
    </row>
    <row r="36" spans="1:3" ht="45" x14ac:dyDescent="0.25">
      <c r="A36" s="183">
        <v>32</v>
      </c>
      <c r="B36" s="27" t="s">
        <v>368</v>
      </c>
      <c r="C36" s="51">
        <v>100</v>
      </c>
    </row>
    <row r="37" spans="1:3" ht="30" x14ac:dyDescent="0.25">
      <c r="A37" s="183">
        <v>33</v>
      </c>
      <c r="B37" s="27" t="s">
        <v>372</v>
      </c>
      <c r="C37" s="51">
        <v>100</v>
      </c>
    </row>
    <row r="38" spans="1:3" ht="60" x14ac:dyDescent="0.25">
      <c r="A38" s="185">
        <v>34</v>
      </c>
      <c r="B38" s="27" t="s">
        <v>53</v>
      </c>
      <c r="C38" s="51">
        <v>100</v>
      </c>
    </row>
    <row r="39" spans="1:3" ht="30" x14ac:dyDescent="0.25">
      <c r="A39" s="183">
        <v>35</v>
      </c>
      <c r="B39" s="27" t="s">
        <v>14</v>
      </c>
      <c r="C39" s="51">
        <v>98.7</v>
      </c>
    </row>
    <row r="40" spans="1:3" ht="30" x14ac:dyDescent="0.25">
      <c r="A40" s="183">
        <v>36</v>
      </c>
      <c r="B40" s="28" t="s">
        <v>452</v>
      </c>
      <c r="C40" s="57">
        <v>98</v>
      </c>
    </row>
    <row r="41" spans="1:3" ht="45" x14ac:dyDescent="0.25">
      <c r="A41" s="183">
        <v>37</v>
      </c>
      <c r="B41" s="28" t="s">
        <v>134</v>
      </c>
      <c r="C41" s="57">
        <v>94.9</v>
      </c>
    </row>
  </sheetData>
  <mergeCells count="3">
    <mergeCell ref="A3:A4"/>
    <mergeCell ref="B3:B4"/>
    <mergeCell ref="C3:C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I10" sqref="I10"/>
    </sheetView>
  </sheetViews>
  <sheetFormatPr defaultRowHeight="12.75" x14ac:dyDescent="0.2"/>
  <cols>
    <col min="1" max="1" width="6.5703125" style="30" customWidth="1"/>
    <col min="2" max="2" width="26.7109375" style="30" customWidth="1"/>
    <col min="3" max="3" width="39.140625" style="30" customWidth="1"/>
    <col min="4" max="4" width="12" style="30" customWidth="1"/>
    <col min="5" max="5" width="14.28515625" style="30" customWidth="1"/>
    <col min="6" max="6" width="14.85546875" style="30" customWidth="1"/>
    <col min="7" max="7" width="38.5703125" style="30" customWidth="1"/>
    <col min="8" max="254" width="9.140625" style="30"/>
    <col min="255" max="255" width="6.5703125" style="30" customWidth="1"/>
    <col min="256" max="256" width="26.7109375" style="30" customWidth="1"/>
    <col min="257" max="257" width="39.140625" style="30" customWidth="1"/>
    <col min="258" max="258" width="12" style="30" customWidth="1"/>
    <col min="259" max="259" width="17" style="30" customWidth="1"/>
    <col min="260" max="260" width="18.42578125" style="30" customWidth="1"/>
    <col min="261" max="261" width="14.28515625" style="30" customWidth="1"/>
    <col min="262" max="262" width="14.85546875" style="30" customWidth="1"/>
    <col min="263" max="263" width="38.5703125" style="30" customWidth="1"/>
    <col min="264" max="510" width="9.140625" style="30"/>
    <col min="511" max="511" width="6.5703125" style="30" customWidth="1"/>
    <col min="512" max="512" width="26.7109375" style="30" customWidth="1"/>
    <col min="513" max="513" width="39.140625" style="30" customWidth="1"/>
    <col min="514" max="514" width="12" style="30" customWidth="1"/>
    <col min="515" max="515" width="17" style="30" customWidth="1"/>
    <col min="516" max="516" width="18.42578125" style="30" customWidth="1"/>
    <col min="517" max="517" width="14.28515625" style="30" customWidth="1"/>
    <col min="518" max="518" width="14.85546875" style="30" customWidth="1"/>
    <col min="519" max="519" width="38.5703125" style="30" customWidth="1"/>
    <col min="520" max="766" width="9.140625" style="30"/>
    <col min="767" max="767" width="6.5703125" style="30" customWidth="1"/>
    <col min="768" max="768" width="26.7109375" style="30" customWidth="1"/>
    <col min="769" max="769" width="39.140625" style="30" customWidth="1"/>
    <col min="770" max="770" width="12" style="30" customWidth="1"/>
    <col min="771" max="771" width="17" style="30" customWidth="1"/>
    <col min="772" max="772" width="18.42578125" style="30" customWidth="1"/>
    <col min="773" max="773" width="14.28515625" style="30" customWidth="1"/>
    <col min="774" max="774" width="14.85546875" style="30" customWidth="1"/>
    <col min="775" max="775" width="38.5703125" style="30" customWidth="1"/>
    <col min="776" max="1022" width="9.140625" style="30"/>
    <col min="1023" max="1023" width="6.5703125" style="30" customWidth="1"/>
    <col min="1024" max="1024" width="26.7109375" style="30" customWidth="1"/>
    <col min="1025" max="1025" width="39.140625" style="30" customWidth="1"/>
    <col min="1026" max="1026" width="12" style="30" customWidth="1"/>
    <col min="1027" max="1027" width="17" style="30" customWidth="1"/>
    <col min="1028" max="1028" width="18.42578125" style="30" customWidth="1"/>
    <col min="1029" max="1029" width="14.28515625" style="30" customWidth="1"/>
    <col min="1030" max="1030" width="14.85546875" style="30" customWidth="1"/>
    <col min="1031" max="1031" width="38.5703125" style="30" customWidth="1"/>
    <col min="1032" max="1278" width="9.140625" style="30"/>
    <col min="1279" max="1279" width="6.5703125" style="30" customWidth="1"/>
    <col min="1280" max="1280" width="26.7109375" style="30" customWidth="1"/>
    <col min="1281" max="1281" width="39.140625" style="30" customWidth="1"/>
    <col min="1282" max="1282" width="12" style="30" customWidth="1"/>
    <col min="1283" max="1283" width="17" style="30" customWidth="1"/>
    <col min="1284" max="1284" width="18.42578125" style="30" customWidth="1"/>
    <col min="1285" max="1285" width="14.28515625" style="30" customWidth="1"/>
    <col min="1286" max="1286" width="14.85546875" style="30" customWidth="1"/>
    <col min="1287" max="1287" width="38.5703125" style="30" customWidth="1"/>
    <col min="1288" max="1534" width="9.140625" style="30"/>
    <col min="1535" max="1535" width="6.5703125" style="30" customWidth="1"/>
    <col min="1536" max="1536" width="26.7109375" style="30" customWidth="1"/>
    <col min="1537" max="1537" width="39.140625" style="30" customWidth="1"/>
    <col min="1538" max="1538" width="12" style="30" customWidth="1"/>
    <col min="1539" max="1539" width="17" style="30" customWidth="1"/>
    <col min="1540" max="1540" width="18.42578125" style="30" customWidth="1"/>
    <col min="1541" max="1541" width="14.28515625" style="30" customWidth="1"/>
    <col min="1542" max="1542" width="14.85546875" style="30" customWidth="1"/>
    <col min="1543" max="1543" width="38.5703125" style="30" customWidth="1"/>
    <col min="1544" max="1790" width="9.140625" style="30"/>
    <col min="1791" max="1791" width="6.5703125" style="30" customWidth="1"/>
    <col min="1792" max="1792" width="26.7109375" style="30" customWidth="1"/>
    <col min="1793" max="1793" width="39.140625" style="30" customWidth="1"/>
    <col min="1794" max="1794" width="12" style="30" customWidth="1"/>
    <col min="1795" max="1795" width="17" style="30" customWidth="1"/>
    <col min="1796" max="1796" width="18.42578125" style="30" customWidth="1"/>
    <col min="1797" max="1797" width="14.28515625" style="30" customWidth="1"/>
    <col min="1798" max="1798" width="14.85546875" style="30" customWidth="1"/>
    <col min="1799" max="1799" width="38.5703125" style="30" customWidth="1"/>
    <col min="1800" max="2046" width="9.140625" style="30"/>
    <col min="2047" max="2047" width="6.5703125" style="30" customWidth="1"/>
    <col min="2048" max="2048" width="26.7109375" style="30" customWidth="1"/>
    <col min="2049" max="2049" width="39.140625" style="30" customWidth="1"/>
    <col min="2050" max="2050" width="12" style="30" customWidth="1"/>
    <col min="2051" max="2051" width="17" style="30" customWidth="1"/>
    <col min="2052" max="2052" width="18.42578125" style="30" customWidth="1"/>
    <col min="2053" max="2053" width="14.28515625" style="30" customWidth="1"/>
    <col min="2054" max="2054" width="14.85546875" style="30" customWidth="1"/>
    <col min="2055" max="2055" width="38.5703125" style="30" customWidth="1"/>
    <col min="2056" max="2302" width="9.140625" style="30"/>
    <col min="2303" max="2303" width="6.5703125" style="30" customWidth="1"/>
    <col min="2304" max="2304" width="26.7109375" style="30" customWidth="1"/>
    <col min="2305" max="2305" width="39.140625" style="30" customWidth="1"/>
    <col min="2306" max="2306" width="12" style="30" customWidth="1"/>
    <col min="2307" max="2307" width="17" style="30" customWidth="1"/>
    <col min="2308" max="2308" width="18.42578125" style="30" customWidth="1"/>
    <col min="2309" max="2309" width="14.28515625" style="30" customWidth="1"/>
    <col min="2310" max="2310" width="14.85546875" style="30" customWidth="1"/>
    <col min="2311" max="2311" width="38.5703125" style="30" customWidth="1"/>
    <col min="2312" max="2558" width="9.140625" style="30"/>
    <col min="2559" max="2559" width="6.5703125" style="30" customWidth="1"/>
    <col min="2560" max="2560" width="26.7109375" style="30" customWidth="1"/>
    <col min="2561" max="2561" width="39.140625" style="30" customWidth="1"/>
    <col min="2562" max="2562" width="12" style="30" customWidth="1"/>
    <col min="2563" max="2563" width="17" style="30" customWidth="1"/>
    <col min="2564" max="2564" width="18.42578125" style="30" customWidth="1"/>
    <col min="2565" max="2565" width="14.28515625" style="30" customWidth="1"/>
    <col min="2566" max="2566" width="14.85546875" style="30" customWidth="1"/>
    <col min="2567" max="2567" width="38.5703125" style="30" customWidth="1"/>
    <col min="2568" max="2814" width="9.140625" style="30"/>
    <col min="2815" max="2815" width="6.5703125" style="30" customWidth="1"/>
    <col min="2816" max="2816" width="26.7109375" style="30" customWidth="1"/>
    <col min="2817" max="2817" width="39.140625" style="30" customWidth="1"/>
    <col min="2818" max="2818" width="12" style="30" customWidth="1"/>
    <col min="2819" max="2819" width="17" style="30" customWidth="1"/>
    <col min="2820" max="2820" width="18.42578125" style="30" customWidth="1"/>
    <col min="2821" max="2821" width="14.28515625" style="30" customWidth="1"/>
    <col min="2822" max="2822" width="14.85546875" style="30" customWidth="1"/>
    <col min="2823" max="2823" width="38.5703125" style="30" customWidth="1"/>
    <col min="2824" max="3070" width="9.140625" style="30"/>
    <col min="3071" max="3071" width="6.5703125" style="30" customWidth="1"/>
    <col min="3072" max="3072" width="26.7109375" style="30" customWidth="1"/>
    <col min="3073" max="3073" width="39.140625" style="30" customWidth="1"/>
    <col min="3074" max="3074" width="12" style="30" customWidth="1"/>
    <col min="3075" max="3075" width="17" style="30" customWidth="1"/>
    <col min="3076" max="3076" width="18.42578125" style="30" customWidth="1"/>
    <col min="3077" max="3077" width="14.28515625" style="30" customWidth="1"/>
    <col min="3078" max="3078" width="14.85546875" style="30" customWidth="1"/>
    <col min="3079" max="3079" width="38.5703125" style="30" customWidth="1"/>
    <col min="3080" max="3326" width="9.140625" style="30"/>
    <col min="3327" max="3327" width="6.5703125" style="30" customWidth="1"/>
    <col min="3328" max="3328" width="26.7109375" style="30" customWidth="1"/>
    <col min="3329" max="3329" width="39.140625" style="30" customWidth="1"/>
    <col min="3330" max="3330" width="12" style="30" customWidth="1"/>
    <col min="3331" max="3331" width="17" style="30" customWidth="1"/>
    <col min="3332" max="3332" width="18.42578125" style="30" customWidth="1"/>
    <col min="3333" max="3333" width="14.28515625" style="30" customWidth="1"/>
    <col min="3334" max="3334" width="14.85546875" style="30" customWidth="1"/>
    <col min="3335" max="3335" width="38.5703125" style="30" customWidth="1"/>
    <col min="3336" max="3582" width="9.140625" style="30"/>
    <col min="3583" max="3583" width="6.5703125" style="30" customWidth="1"/>
    <col min="3584" max="3584" width="26.7109375" style="30" customWidth="1"/>
    <col min="3585" max="3585" width="39.140625" style="30" customWidth="1"/>
    <col min="3586" max="3586" width="12" style="30" customWidth="1"/>
    <col min="3587" max="3587" width="17" style="30" customWidth="1"/>
    <col min="3588" max="3588" width="18.42578125" style="30" customWidth="1"/>
    <col min="3589" max="3589" width="14.28515625" style="30" customWidth="1"/>
    <col min="3590" max="3590" width="14.85546875" style="30" customWidth="1"/>
    <col min="3591" max="3591" width="38.5703125" style="30" customWidth="1"/>
    <col min="3592" max="3838" width="9.140625" style="30"/>
    <col min="3839" max="3839" width="6.5703125" style="30" customWidth="1"/>
    <col min="3840" max="3840" width="26.7109375" style="30" customWidth="1"/>
    <col min="3841" max="3841" width="39.140625" style="30" customWidth="1"/>
    <col min="3842" max="3842" width="12" style="30" customWidth="1"/>
    <col min="3843" max="3843" width="17" style="30" customWidth="1"/>
    <col min="3844" max="3844" width="18.42578125" style="30" customWidth="1"/>
    <col min="3845" max="3845" width="14.28515625" style="30" customWidth="1"/>
    <col min="3846" max="3846" width="14.85546875" style="30" customWidth="1"/>
    <col min="3847" max="3847" width="38.5703125" style="30" customWidth="1"/>
    <col min="3848" max="4094" width="9.140625" style="30"/>
    <col min="4095" max="4095" width="6.5703125" style="30" customWidth="1"/>
    <col min="4096" max="4096" width="26.7109375" style="30" customWidth="1"/>
    <col min="4097" max="4097" width="39.140625" style="30" customWidth="1"/>
    <col min="4098" max="4098" width="12" style="30" customWidth="1"/>
    <col min="4099" max="4099" width="17" style="30" customWidth="1"/>
    <col min="4100" max="4100" width="18.42578125" style="30" customWidth="1"/>
    <col min="4101" max="4101" width="14.28515625" style="30" customWidth="1"/>
    <col min="4102" max="4102" width="14.85546875" style="30" customWidth="1"/>
    <col min="4103" max="4103" width="38.5703125" style="30" customWidth="1"/>
    <col min="4104" max="4350" width="9.140625" style="30"/>
    <col min="4351" max="4351" width="6.5703125" style="30" customWidth="1"/>
    <col min="4352" max="4352" width="26.7109375" style="30" customWidth="1"/>
    <col min="4353" max="4353" width="39.140625" style="30" customWidth="1"/>
    <col min="4354" max="4354" width="12" style="30" customWidth="1"/>
    <col min="4355" max="4355" width="17" style="30" customWidth="1"/>
    <col min="4356" max="4356" width="18.42578125" style="30" customWidth="1"/>
    <col min="4357" max="4357" width="14.28515625" style="30" customWidth="1"/>
    <col min="4358" max="4358" width="14.85546875" style="30" customWidth="1"/>
    <col min="4359" max="4359" width="38.5703125" style="30" customWidth="1"/>
    <col min="4360" max="4606" width="9.140625" style="30"/>
    <col min="4607" max="4607" width="6.5703125" style="30" customWidth="1"/>
    <col min="4608" max="4608" width="26.7109375" style="30" customWidth="1"/>
    <col min="4609" max="4609" width="39.140625" style="30" customWidth="1"/>
    <col min="4610" max="4610" width="12" style="30" customWidth="1"/>
    <col min="4611" max="4611" width="17" style="30" customWidth="1"/>
    <col min="4612" max="4612" width="18.42578125" style="30" customWidth="1"/>
    <col min="4613" max="4613" width="14.28515625" style="30" customWidth="1"/>
    <col min="4614" max="4614" width="14.85546875" style="30" customWidth="1"/>
    <col min="4615" max="4615" width="38.5703125" style="30" customWidth="1"/>
    <col min="4616" max="4862" width="9.140625" style="30"/>
    <col min="4863" max="4863" width="6.5703125" style="30" customWidth="1"/>
    <col min="4864" max="4864" width="26.7109375" style="30" customWidth="1"/>
    <col min="4865" max="4865" width="39.140625" style="30" customWidth="1"/>
    <col min="4866" max="4866" width="12" style="30" customWidth="1"/>
    <col min="4867" max="4867" width="17" style="30" customWidth="1"/>
    <col min="4868" max="4868" width="18.42578125" style="30" customWidth="1"/>
    <col min="4869" max="4869" width="14.28515625" style="30" customWidth="1"/>
    <col min="4870" max="4870" width="14.85546875" style="30" customWidth="1"/>
    <col min="4871" max="4871" width="38.5703125" style="30" customWidth="1"/>
    <col min="4872" max="5118" width="9.140625" style="30"/>
    <col min="5119" max="5119" width="6.5703125" style="30" customWidth="1"/>
    <col min="5120" max="5120" width="26.7109375" style="30" customWidth="1"/>
    <col min="5121" max="5121" width="39.140625" style="30" customWidth="1"/>
    <col min="5122" max="5122" width="12" style="30" customWidth="1"/>
    <col min="5123" max="5123" width="17" style="30" customWidth="1"/>
    <col min="5124" max="5124" width="18.42578125" style="30" customWidth="1"/>
    <col min="5125" max="5125" width="14.28515625" style="30" customWidth="1"/>
    <col min="5126" max="5126" width="14.85546875" style="30" customWidth="1"/>
    <col min="5127" max="5127" width="38.5703125" style="30" customWidth="1"/>
    <col min="5128" max="5374" width="9.140625" style="30"/>
    <col min="5375" max="5375" width="6.5703125" style="30" customWidth="1"/>
    <col min="5376" max="5376" width="26.7109375" style="30" customWidth="1"/>
    <col min="5377" max="5377" width="39.140625" style="30" customWidth="1"/>
    <col min="5378" max="5378" width="12" style="30" customWidth="1"/>
    <col min="5379" max="5379" width="17" style="30" customWidth="1"/>
    <col min="5380" max="5380" width="18.42578125" style="30" customWidth="1"/>
    <col min="5381" max="5381" width="14.28515625" style="30" customWidth="1"/>
    <col min="5382" max="5382" width="14.85546875" style="30" customWidth="1"/>
    <col min="5383" max="5383" width="38.5703125" style="30" customWidth="1"/>
    <col min="5384" max="5630" width="9.140625" style="30"/>
    <col min="5631" max="5631" width="6.5703125" style="30" customWidth="1"/>
    <col min="5632" max="5632" width="26.7109375" style="30" customWidth="1"/>
    <col min="5633" max="5633" width="39.140625" style="30" customWidth="1"/>
    <col min="5634" max="5634" width="12" style="30" customWidth="1"/>
    <col min="5635" max="5635" width="17" style="30" customWidth="1"/>
    <col min="5636" max="5636" width="18.42578125" style="30" customWidth="1"/>
    <col min="5637" max="5637" width="14.28515625" style="30" customWidth="1"/>
    <col min="5638" max="5638" width="14.85546875" style="30" customWidth="1"/>
    <col min="5639" max="5639" width="38.5703125" style="30" customWidth="1"/>
    <col min="5640" max="5886" width="9.140625" style="30"/>
    <col min="5887" max="5887" width="6.5703125" style="30" customWidth="1"/>
    <col min="5888" max="5888" width="26.7109375" style="30" customWidth="1"/>
    <col min="5889" max="5889" width="39.140625" style="30" customWidth="1"/>
    <col min="5890" max="5890" width="12" style="30" customWidth="1"/>
    <col min="5891" max="5891" width="17" style="30" customWidth="1"/>
    <col min="5892" max="5892" width="18.42578125" style="30" customWidth="1"/>
    <col min="5893" max="5893" width="14.28515625" style="30" customWidth="1"/>
    <col min="5894" max="5894" width="14.85546875" style="30" customWidth="1"/>
    <col min="5895" max="5895" width="38.5703125" style="30" customWidth="1"/>
    <col min="5896" max="6142" width="9.140625" style="30"/>
    <col min="6143" max="6143" width="6.5703125" style="30" customWidth="1"/>
    <col min="6144" max="6144" width="26.7109375" style="30" customWidth="1"/>
    <col min="6145" max="6145" width="39.140625" style="30" customWidth="1"/>
    <col min="6146" max="6146" width="12" style="30" customWidth="1"/>
    <col min="6147" max="6147" width="17" style="30" customWidth="1"/>
    <col min="6148" max="6148" width="18.42578125" style="30" customWidth="1"/>
    <col min="6149" max="6149" width="14.28515625" style="30" customWidth="1"/>
    <col min="6150" max="6150" width="14.85546875" style="30" customWidth="1"/>
    <col min="6151" max="6151" width="38.5703125" style="30" customWidth="1"/>
    <col min="6152" max="6398" width="9.140625" style="30"/>
    <col min="6399" max="6399" width="6.5703125" style="30" customWidth="1"/>
    <col min="6400" max="6400" width="26.7109375" style="30" customWidth="1"/>
    <col min="6401" max="6401" width="39.140625" style="30" customWidth="1"/>
    <col min="6402" max="6402" width="12" style="30" customWidth="1"/>
    <col min="6403" max="6403" width="17" style="30" customWidth="1"/>
    <col min="6404" max="6404" width="18.42578125" style="30" customWidth="1"/>
    <col min="6405" max="6405" width="14.28515625" style="30" customWidth="1"/>
    <col min="6406" max="6406" width="14.85546875" style="30" customWidth="1"/>
    <col min="6407" max="6407" width="38.5703125" style="30" customWidth="1"/>
    <col min="6408" max="6654" width="9.140625" style="30"/>
    <col min="6655" max="6655" width="6.5703125" style="30" customWidth="1"/>
    <col min="6656" max="6656" width="26.7109375" style="30" customWidth="1"/>
    <col min="6657" max="6657" width="39.140625" style="30" customWidth="1"/>
    <col min="6658" max="6658" width="12" style="30" customWidth="1"/>
    <col min="6659" max="6659" width="17" style="30" customWidth="1"/>
    <col min="6660" max="6660" width="18.42578125" style="30" customWidth="1"/>
    <col min="6661" max="6661" width="14.28515625" style="30" customWidth="1"/>
    <col min="6662" max="6662" width="14.85546875" style="30" customWidth="1"/>
    <col min="6663" max="6663" width="38.5703125" style="30" customWidth="1"/>
    <col min="6664" max="6910" width="9.140625" style="30"/>
    <col min="6911" max="6911" width="6.5703125" style="30" customWidth="1"/>
    <col min="6912" max="6912" width="26.7109375" style="30" customWidth="1"/>
    <col min="6913" max="6913" width="39.140625" style="30" customWidth="1"/>
    <col min="6914" max="6914" width="12" style="30" customWidth="1"/>
    <col min="6915" max="6915" width="17" style="30" customWidth="1"/>
    <col min="6916" max="6916" width="18.42578125" style="30" customWidth="1"/>
    <col min="6917" max="6917" width="14.28515625" style="30" customWidth="1"/>
    <col min="6918" max="6918" width="14.85546875" style="30" customWidth="1"/>
    <col min="6919" max="6919" width="38.5703125" style="30" customWidth="1"/>
    <col min="6920" max="7166" width="9.140625" style="30"/>
    <col min="7167" max="7167" width="6.5703125" style="30" customWidth="1"/>
    <col min="7168" max="7168" width="26.7109375" style="30" customWidth="1"/>
    <col min="7169" max="7169" width="39.140625" style="30" customWidth="1"/>
    <col min="7170" max="7170" width="12" style="30" customWidth="1"/>
    <col min="7171" max="7171" width="17" style="30" customWidth="1"/>
    <col min="7172" max="7172" width="18.42578125" style="30" customWidth="1"/>
    <col min="7173" max="7173" width="14.28515625" style="30" customWidth="1"/>
    <col min="7174" max="7174" width="14.85546875" style="30" customWidth="1"/>
    <col min="7175" max="7175" width="38.5703125" style="30" customWidth="1"/>
    <col min="7176" max="7422" width="9.140625" style="30"/>
    <col min="7423" max="7423" width="6.5703125" style="30" customWidth="1"/>
    <col min="7424" max="7424" width="26.7109375" style="30" customWidth="1"/>
    <col min="7425" max="7425" width="39.140625" style="30" customWidth="1"/>
    <col min="7426" max="7426" width="12" style="30" customWidth="1"/>
    <col min="7427" max="7427" width="17" style="30" customWidth="1"/>
    <col min="7428" max="7428" width="18.42578125" style="30" customWidth="1"/>
    <col min="7429" max="7429" width="14.28515625" style="30" customWidth="1"/>
    <col min="7430" max="7430" width="14.85546875" style="30" customWidth="1"/>
    <col min="7431" max="7431" width="38.5703125" style="30" customWidth="1"/>
    <col min="7432" max="7678" width="9.140625" style="30"/>
    <col min="7679" max="7679" width="6.5703125" style="30" customWidth="1"/>
    <col min="7680" max="7680" width="26.7109375" style="30" customWidth="1"/>
    <col min="7681" max="7681" width="39.140625" style="30" customWidth="1"/>
    <col min="7682" max="7682" width="12" style="30" customWidth="1"/>
    <col min="7683" max="7683" width="17" style="30" customWidth="1"/>
    <col min="7684" max="7684" width="18.42578125" style="30" customWidth="1"/>
    <col min="7685" max="7685" width="14.28515625" style="30" customWidth="1"/>
    <col min="7686" max="7686" width="14.85546875" style="30" customWidth="1"/>
    <col min="7687" max="7687" width="38.5703125" style="30" customWidth="1"/>
    <col min="7688" max="7934" width="9.140625" style="30"/>
    <col min="7935" max="7935" width="6.5703125" style="30" customWidth="1"/>
    <col min="7936" max="7936" width="26.7109375" style="30" customWidth="1"/>
    <col min="7937" max="7937" width="39.140625" style="30" customWidth="1"/>
    <col min="7938" max="7938" width="12" style="30" customWidth="1"/>
    <col min="7939" max="7939" width="17" style="30" customWidth="1"/>
    <col min="7940" max="7940" width="18.42578125" style="30" customWidth="1"/>
    <col min="7941" max="7941" width="14.28515625" style="30" customWidth="1"/>
    <col min="7942" max="7942" width="14.85546875" style="30" customWidth="1"/>
    <col min="7943" max="7943" width="38.5703125" style="30" customWidth="1"/>
    <col min="7944" max="8190" width="9.140625" style="30"/>
    <col min="8191" max="8191" width="6.5703125" style="30" customWidth="1"/>
    <col min="8192" max="8192" width="26.7109375" style="30" customWidth="1"/>
    <col min="8193" max="8193" width="39.140625" style="30" customWidth="1"/>
    <col min="8194" max="8194" width="12" style="30" customWidth="1"/>
    <col min="8195" max="8195" width="17" style="30" customWidth="1"/>
    <col min="8196" max="8196" width="18.42578125" style="30" customWidth="1"/>
    <col min="8197" max="8197" width="14.28515625" style="30" customWidth="1"/>
    <col min="8198" max="8198" width="14.85546875" style="30" customWidth="1"/>
    <col min="8199" max="8199" width="38.5703125" style="30" customWidth="1"/>
    <col min="8200" max="8446" width="9.140625" style="30"/>
    <col min="8447" max="8447" width="6.5703125" style="30" customWidth="1"/>
    <col min="8448" max="8448" width="26.7109375" style="30" customWidth="1"/>
    <col min="8449" max="8449" width="39.140625" style="30" customWidth="1"/>
    <col min="8450" max="8450" width="12" style="30" customWidth="1"/>
    <col min="8451" max="8451" width="17" style="30" customWidth="1"/>
    <col min="8452" max="8452" width="18.42578125" style="30" customWidth="1"/>
    <col min="8453" max="8453" width="14.28515625" style="30" customWidth="1"/>
    <col min="8454" max="8454" width="14.85546875" style="30" customWidth="1"/>
    <col min="8455" max="8455" width="38.5703125" style="30" customWidth="1"/>
    <col min="8456" max="8702" width="9.140625" style="30"/>
    <col min="8703" max="8703" width="6.5703125" style="30" customWidth="1"/>
    <col min="8704" max="8704" width="26.7109375" style="30" customWidth="1"/>
    <col min="8705" max="8705" width="39.140625" style="30" customWidth="1"/>
    <col min="8706" max="8706" width="12" style="30" customWidth="1"/>
    <col min="8707" max="8707" width="17" style="30" customWidth="1"/>
    <col min="8708" max="8708" width="18.42578125" style="30" customWidth="1"/>
    <col min="8709" max="8709" width="14.28515625" style="30" customWidth="1"/>
    <col min="8710" max="8710" width="14.85546875" style="30" customWidth="1"/>
    <col min="8711" max="8711" width="38.5703125" style="30" customWidth="1"/>
    <col min="8712" max="8958" width="9.140625" style="30"/>
    <col min="8959" max="8959" width="6.5703125" style="30" customWidth="1"/>
    <col min="8960" max="8960" width="26.7109375" style="30" customWidth="1"/>
    <col min="8961" max="8961" width="39.140625" style="30" customWidth="1"/>
    <col min="8962" max="8962" width="12" style="30" customWidth="1"/>
    <col min="8963" max="8963" width="17" style="30" customWidth="1"/>
    <col min="8964" max="8964" width="18.42578125" style="30" customWidth="1"/>
    <col min="8965" max="8965" width="14.28515625" style="30" customWidth="1"/>
    <col min="8966" max="8966" width="14.85546875" style="30" customWidth="1"/>
    <col min="8967" max="8967" width="38.5703125" style="30" customWidth="1"/>
    <col min="8968" max="9214" width="9.140625" style="30"/>
    <col min="9215" max="9215" width="6.5703125" style="30" customWidth="1"/>
    <col min="9216" max="9216" width="26.7109375" style="30" customWidth="1"/>
    <col min="9217" max="9217" width="39.140625" style="30" customWidth="1"/>
    <col min="9218" max="9218" width="12" style="30" customWidth="1"/>
    <col min="9219" max="9219" width="17" style="30" customWidth="1"/>
    <col min="9220" max="9220" width="18.42578125" style="30" customWidth="1"/>
    <col min="9221" max="9221" width="14.28515625" style="30" customWidth="1"/>
    <col min="9222" max="9222" width="14.85546875" style="30" customWidth="1"/>
    <col min="9223" max="9223" width="38.5703125" style="30" customWidth="1"/>
    <col min="9224" max="9470" width="9.140625" style="30"/>
    <col min="9471" max="9471" width="6.5703125" style="30" customWidth="1"/>
    <col min="9472" max="9472" width="26.7109375" style="30" customWidth="1"/>
    <col min="9473" max="9473" width="39.140625" style="30" customWidth="1"/>
    <col min="9474" max="9474" width="12" style="30" customWidth="1"/>
    <col min="9475" max="9475" width="17" style="30" customWidth="1"/>
    <col min="9476" max="9476" width="18.42578125" style="30" customWidth="1"/>
    <col min="9477" max="9477" width="14.28515625" style="30" customWidth="1"/>
    <col min="9478" max="9478" width="14.85546875" style="30" customWidth="1"/>
    <col min="9479" max="9479" width="38.5703125" style="30" customWidth="1"/>
    <col min="9480" max="9726" width="9.140625" style="30"/>
    <col min="9727" max="9727" width="6.5703125" style="30" customWidth="1"/>
    <col min="9728" max="9728" width="26.7109375" style="30" customWidth="1"/>
    <col min="9729" max="9729" width="39.140625" style="30" customWidth="1"/>
    <col min="9730" max="9730" width="12" style="30" customWidth="1"/>
    <col min="9731" max="9731" width="17" style="30" customWidth="1"/>
    <col min="9732" max="9732" width="18.42578125" style="30" customWidth="1"/>
    <col min="9733" max="9733" width="14.28515625" style="30" customWidth="1"/>
    <col min="9734" max="9734" width="14.85546875" style="30" customWidth="1"/>
    <col min="9735" max="9735" width="38.5703125" style="30" customWidth="1"/>
    <col min="9736" max="9982" width="9.140625" style="30"/>
    <col min="9983" max="9983" width="6.5703125" style="30" customWidth="1"/>
    <col min="9984" max="9984" width="26.7109375" style="30" customWidth="1"/>
    <col min="9985" max="9985" width="39.140625" style="30" customWidth="1"/>
    <col min="9986" max="9986" width="12" style="30" customWidth="1"/>
    <col min="9987" max="9987" width="17" style="30" customWidth="1"/>
    <col min="9988" max="9988" width="18.42578125" style="30" customWidth="1"/>
    <col min="9989" max="9989" width="14.28515625" style="30" customWidth="1"/>
    <col min="9990" max="9990" width="14.85546875" style="30" customWidth="1"/>
    <col min="9991" max="9991" width="38.5703125" style="30" customWidth="1"/>
    <col min="9992" max="10238" width="9.140625" style="30"/>
    <col min="10239" max="10239" width="6.5703125" style="30" customWidth="1"/>
    <col min="10240" max="10240" width="26.7109375" style="30" customWidth="1"/>
    <col min="10241" max="10241" width="39.140625" style="30" customWidth="1"/>
    <col min="10242" max="10242" width="12" style="30" customWidth="1"/>
    <col min="10243" max="10243" width="17" style="30" customWidth="1"/>
    <col min="10244" max="10244" width="18.42578125" style="30" customWidth="1"/>
    <col min="10245" max="10245" width="14.28515625" style="30" customWidth="1"/>
    <col min="10246" max="10246" width="14.85546875" style="30" customWidth="1"/>
    <col min="10247" max="10247" width="38.5703125" style="30" customWidth="1"/>
    <col min="10248" max="10494" width="9.140625" style="30"/>
    <col min="10495" max="10495" width="6.5703125" style="30" customWidth="1"/>
    <col min="10496" max="10496" width="26.7109375" style="30" customWidth="1"/>
    <col min="10497" max="10497" width="39.140625" style="30" customWidth="1"/>
    <col min="10498" max="10498" width="12" style="30" customWidth="1"/>
    <col min="10499" max="10499" width="17" style="30" customWidth="1"/>
    <col min="10500" max="10500" width="18.42578125" style="30" customWidth="1"/>
    <col min="10501" max="10501" width="14.28515625" style="30" customWidth="1"/>
    <col min="10502" max="10502" width="14.85546875" style="30" customWidth="1"/>
    <col min="10503" max="10503" width="38.5703125" style="30" customWidth="1"/>
    <col min="10504" max="10750" width="9.140625" style="30"/>
    <col min="10751" max="10751" width="6.5703125" style="30" customWidth="1"/>
    <col min="10752" max="10752" width="26.7109375" style="30" customWidth="1"/>
    <col min="10753" max="10753" width="39.140625" style="30" customWidth="1"/>
    <col min="10754" max="10754" width="12" style="30" customWidth="1"/>
    <col min="10755" max="10755" width="17" style="30" customWidth="1"/>
    <col min="10756" max="10756" width="18.42578125" style="30" customWidth="1"/>
    <col min="10757" max="10757" width="14.28515625" style="30" customWidth="1"/>
    <col min="10758" max="10758" width="14.85546875" style="30" customWidth="1"/>
    <col min="10759" max="10759" width="38.5703125" style="30" customWidth="1"/>
    <col min="10760" max="11006" width="9.140625" style="30"/>
    <col min="11007" max="11007" width="6.5703125" style="30" customWidth="1"/>
    <col min="11008" max="11008" width="26.7109375" style="30" customWidth="1"/>
    <col min="11009" max="11009" width="39.140625" style="30" customWidth="1"/>
    <col min="11010" max="11010" width="12" style="30" customWidth="1"/>
    <col min="11011" max="11011" width="17" style="30" customWidth="1"/>
    <col min="11012" max="11012" width="18.42578125" style="30" customWidth="1"/>
    <col min="11013" max="11013" width="14.28515625" style="30" customWidth="1"/>
    <col min="11014" max="11014" width="14.85546875" style="30" customWidth="1"/>
    <col min="11015" max="11015" width="38.5703125" style="30" customWidth="1"/>
    <col min="11016" max="11262" width="9.140625" style="30"/>
    <col min="11263" max="11263" width="6.5703125" style="30" customWidth="1"/>
    <col min="11264" max="11264" width="26.7109375" style="30" customWidth="1"/>
    <col min="11265" max="11265" width="39.140625" style="30" customWidth="1"/>
    <col min="11266" max="11266" width="12" style="30" customWidth="1"/>
    <col min="11267" max="11267" width="17" style="30" customWidth="1"/>
    <col min="11268" max="11268" width="18.42578125" style="30" customWidth="1"/>
    <col min="11269" max="11269" width="14.28515625" style="30" customWidth="1"/>
    <col min="11270" max="11270" width="14.85546875" style="30" customWidth="1"/>
    <col min="11271" max="11271" width="38.5703125" style="30" customWidth="1"/>
    <col min="11272" max="11518" width="9.140625" style="30"/>
    <col min="11519" max="11519" width="6.5703125" style="30" customWidth="1"/>
    <col min="11520" max="11520" width="26.7109375" style="30" customWidth="1"/>
    <col min="11521" max="11521" width="39.140625" style="30" customWidth="1"/>
    <col min="11522" max="11522" width="12" style="30" customWidth="1"/>
    <col min="11523" max="11523" width="17" style="30" customWidth="1"/>
    <col min="11524" max="11524" width="18.42578125" style="30" customWidth="1"/>
    <col min="11525" max="11525" width="14.28515625" style="30" customWidth="1"/>
    <col min="11526" max="11526" width="14.85546875" style="30" customWidth="1"/>
    <col min="11527" max="11527" width="38.5703125" style="30" customWidth="1"/>
    <col min="11528" max="11774" width="9.140625" style="30"/>
    <col min="11775" max="11775" width="6.5703125" style="30" customWidth="1"/>
    <col min="11776" max="11776" width="26.7109375" style="30" customWidth="1"/>
    <col min="11777" max="11777" width="39.140625" style="30" customWidth="1"/>
    <col min="11778" max="11778" width="12" style="30" customWidth="1"/>
    <col min="11779" max="11779" width="17" style="30" customWidth="1"/>
    <col min="11780" max="11780" width="18.42578125" style="30" customWidth="1"/>
    <col min="11781" max="11781" width="14.28515625" style="30" customWidth="1"/>
    <col min="11782" max="11782" width="14.85546875" style="30" customWidth="1"/>
    <col min="11783" max="11783" width="38.5703125" style="30" customWidth="1"/>
    <col min="11784" max="12030" width="9.140625" style="30"/>
    <col min="12031" max="12031" width="6.5703125" style="30" customWidth="1"/>
    <col min="12032" max="12032" width="26.7109375" style="30" customWidth="1"/>
    <col min="12033" max="12033" width="39.140625" style="30" customWidth="1"/>
    <col min="12034" max="12034" width="12" style="30" customWidth="1"/>
    <col min="12035" max="12035" width="17" style="30" customWidth="1"/>
    <col min="12036" max="12036" width="18.42578125" style="30" customWidth="1"/>
    <col min="12037" max="12037" width="14.28515625" style="30" customWidth="1"/>
    <col min="12038" max="12038" width="14.85546875" style="30" customWidth="1"/>
    <col min="12039" max="12039" width="38.5703125" style="30" customWidth="1"/>
    <col min="12040" max="12286" width="9.140625" style="30"/>
    <col min="12287" max="12287" width="6.5703125" style="30" customWidth="1"/>
    <col min="12288" max="12288" width="26.7109375" style="30" customWidth="1"/>
    <col min="12289" max="12289" width="39.140625" style="30" customWidth="1"/>
    <col min="12290" max="12290" width="12" style="30" customWidth="1"/>
    <col min="12291" max="12291" width="17" style="30" customWidth="1"/>
    <col min="12292" max="12292" width="18.42578125" style="30" customWidth="1"/>
    <col min="12293" max="12293" width="14.28515625" style="30" customWidth="1"/>
    <col min="12294" max="12294" width="14.85546875" style="30" customWidth="1"/>
    <col min="12295" max="12295" width="38.5703125" style="30" customWidth="1"/>
    <col min="12296" max="12542" width="9.140625" style="30"/>
    <col min="12543" max="12543" width="6.5703125" style="30" customWidth="1"/>
    <col min="12544" max="12544" width="26.7109375" style="30" customWidth="1"/>
    <col min="12545" max="12545" width="39.140625" style="30" customWidth="1"/>
    <col min="12546" max="12546" width="12" style="30" customWidth="1"/>
    <col min="12547" max="12547" width="17" style="30" customWidth="1"/>
    <col min="12548" max="12548" width="18.42578125" style="30" customWidth="1"/>
    <col min="12549" max="12549" width="14.28515625" style="30" customWidth="1"/>
    <col min="12550" max="12550" width="14.85546875" style="30" customWidth="1"/>
    <col min="12551" max="12551" width="38.5703125" style="30" customWidth="1"/>
    <col min="12552" max="12798" width="9.140625" style="30"/>
    <col min="12799" max="12799" width="6.5703125" style="30" customWidth="1"/>
    <col min="12800" max="12800" width="26.7109375" style="30" customWidth="1"/>
    <col min="12801" max="12801" width="39.140625" style="30" customWidth="1"/>
    <col min="12802" max="12802" width="12" style="30" customWidth="1"/>
    <col min="12803" max="12803" width="17" style="30" customWidth="1"/>
    <col min="12804" max="12804" width="18.42578125" style="30" customWidth="1"/>
    <col min="12805" max="12805" width="14.28515625" style="30" customWidth="1"/>
    <col min="12806" max="12806" width="14.85546875" style="30" customWidth="1"/>
    <col min="12807" max="12807" width="38.5703125" style="30" customWidth="1"/>
    <col min="12808" max="13054" width="9.140625" style="30"/>
    <col min="13055" max="13055" width="6.5703125" style="30" customWidth="1"/>
    <col min="13056" max="13056" width="26.7109375" style="30" customWidth="1"/>
    <col min="13057" max="13057" width="39.140625" style="30" customWidth="1"/>
    <col min="13058" max="13058" width="12" style="30" customWidth="1"/>
    <col min="13059" max="13059" width="17" style="30" customWidth="1"/>
    <col min="13060" max="13060" width="18.42578125" style="30" customWidth="1"/>
    <col min="13061" max="13061" width="14.28515625" style="30" customWidth="1"/>
    <col min="13062" max="13062" width="14.85546875" style="30" customWidth="1"/>
    <col min="13063" max="13063" width="38.5703125" style="30" customWidth="1"/>
    <col min="13064" max="13310" width="9.140625" style="30"/>
    <col min="13311" max="13311" width="6.5703125" style="30" customWidth="1"/>
    <col min="13312" max="13312" width="26.7109375" style="30" customWidth="1"/>
    <col min="13313" max="13313" width="39.140625" style="30" customWidth="1"/>
    <col min="13314" max="13314" width="12" style="30" customWidth="1"/>
    <col min="13315" max="13315" width="17" style="30" customWidth="1"/>
    <col min="13316" max="13316" width="18.42578125" style="30" customWidth="1"/>
    <col min="13317" max="13317" width="14.28515625" style="30" customWidth="1"/>
    <col min="13318" max="13318" width="14.85546875" style="30" customWidth="1"/>
    <col min="13319" max="13319" width="38.5703125" style="30" customWidth="1"/>
    <col min="13320" max="13566" width="9.140625" style="30"/>
    <col min="13567" max="13567" width="6.5703125" style="30" customWidth="1"/>
    <col min="13568" max="13568" width="26.7109375" style="30" customWidth="1"/>
    <col min="13569" max="13569" width="39.140625" style="30" customWidth="1"/>
    <col min="13570" max="13570" width="12" style="30" customWidth="1"/>
    <col min="13571" max="13571" width="17" style="30" customWidth="1"/>
    <col min="13572" max="13572" width="18.42578125" style="30" customWidth="1"/>
    <col min="13573" max="13573" width="14.28515625" style="30" customWidth="1"/>
    <col min="13574" max="13574" width="14.85546875" style="30" customWidth="1"/>
    <col min="13575" max="13575" width="38.5703125" style="30" customWidth="1"/>
    <col min="13576" max="13822" width="9.140625" style="30"/>
    <col min="13823" max="13823" width="6.5703125" style="30" customWidth="1"/>
    <col min="13824" max="13824" width="26.7109375" style="30" customWidth="1"/>
    <col min="13825" max="13825" width="39.140625" style="30" customWidth="1"/>
    <col min="13826" max="13826" width="12" style="30" customWidth="1"/>
    <col min="13827" max="13827" width="17" style="30" customWidth="1"/>
    <col min="13828" max="13828" width="18.42578125" style="30" customWidth="1"/>
    <col min="13829" max="13829" width="14.28515625" style="30" customWidth="1"/>
    <col min="13830" max="13830" width="14.85546875" style="30" customWidth="1"/>
    <col min="13831" max="13831" width="38.5703125" style="30" customWidth="1"/>
    <col min="13832" max="14078" width="9.140625" style="30"/>
    <col min="14079" max="14079" width="6.5703125" style="30" customWidth="1"/>
    <col min="14080" max="14080" width="26.7109375" style="30" customWidth="1"/>
    <col min="14081" max="14081" width="39.140625" style="30" customWidth="1"/>
    <col min="14082" max="14082" width="12" style="30" customWidth="1"/>
    <col min="14083" max="14083" width="17" style="30" customWidth="1"/>
    <col min="14084" max="14084" width="18.42578125" style="30" customWidth="1"/>
    <col min="14085" max="14085" width="14.28515625" style="30" customWidth="1"/>
    <col min="14086" max="14086" width="14.85546875" style="30" customWidth="1"/>
    <col min="14087" max="14087" width="38.5703125" style="30" customWidth="1"/>
    <col min="14088" max="14334" width="9.140625" style="30"/>
    <col min="14335" max="14335" width="6.5703125" style="30" customWidth="1"/>
    <col min="14336" max="14336" width="26.7109375" style="30" customWidth="1"/>
    <col min="14337" max="14337" width="39.140625" style="30" customWidth="1"/>
    <col min="14338" max="14338" width="12" style="30" customWidth="1"/>
    <col min="14339" max="14339" width="17" style="30" customWidth="1"/>
    <col min="14340" max="14340" width="18.42578125" style="30" customWidth="1"/>
    <col min="14341" max="14341" width="14.28515625" style="30" customWidth="1"/>
    <col min="14342" max="14342" width="14.85546875" style="30" customWidth="1"/>
    <col min="14343" max="14343" width="38.5703125" style="30" customWidth="1"/>
    <col min="14344" max="14590" width="9.140625" style="30"/>
    <col min="14591" max="14591" width="6.5703125" style="30" customWidth="1"/>
    <col min="14592" max="14592" width="26.7109375" style="30" customWidth="1"/>
    <col min="14593" max="14593" width="39.140625" style="30" customWidth="1"/>
    <col min="14594" max="14594" width="12" style="30" customWidth="1"/>
    <col min="14595" max="14595" width="17" style="30" customWidth="1"/>
    <col min="14596" max="14596" width="18.42578125" style="30" customWidth="1"/>
    <col min="14597" max="14597" width="14.28515625" style="30" customWidth="1"/>
    <col min="14598" max="14598" width="14.85546875" style="30" customWidth="1"/>
    <col min="14599" max="14599" width="38.5703125" style="30" customWidth="1"/>
    <col min="14600" max="14846" width="9.140625" style="30"/>
    <col min="14847" max="14847" width="6.5703125" style="30" customWidth="1"/>
    <col min="14848" max="14848" width="26.7109375" style="30" customWidth="1"/>
    <col min="14849" max="14849" width="39.140625" style="30" customWidth="1"/>
    <col min="14850" max="14850" width="12" style="30" customWidth="1"/>
    <col min="14851" max="14851" width="17" style="30" customWidth="1"/>
    <col min="14852" max="14852" width="18.42578125" style="30" customWidth="1"/>
    <col min="14853" max="14853" width="14.28515625" style="30" customWidth="1"/>
    <col min="14854" max="14854" width="14.85546875" style="30" customWidth="1"/>
    <col min="14855" max="14855" width="38.5703125" style="30" customWidth="1"/>
    <col min="14856" max="15102" width="9.140625" style="30"/>
    <col min="15103" max="15103" width="6.5703125" style="30" customWidth="1"/>
    <col min="15104" max="15104" width="26.7109375" style="30" customWidth="1"/>
    <col min="15105" max="15105" width="39.140625" style="30" customWidth="1"/>
    <col min="15106" max="15106" width="12" style="30" customWidth="1"/>
    <col min="15107" max="15107" width="17" style="30" customWidth="1"/>
    <col min="15108" max="15108" width="18.42578125" style="30" customWidth="1"/>
    <col min="15109" max="15109" width="14.28515625" style="30" customWidth="1"/>
    <col min="15110" max="15110" width="14.85546875" style="30" customWidth="1"/>
    <col min="15111" max="15111" width="38.5703125" style="30" customWidth="1"/>
    <col min="15112" max="15358" width="9.140625" style="30"/>
    <col min="15359" max="15359" width="6.5703125" style="30" customWidth="1"/>
    <col min="15360" max="15360" width="26.7109375" style="30" customWidth="1"/>
    <col min="15361" max="15361" width="39.140625" style="30" customWidth="1"/>
    <col min="15362" max="15362" width="12" style="30" customWidth="1"/>
    <col min="15363" max="15363" width="17" style="30" customWidth="1"/>
    <col min="15364" max="15364" width="18.42578125" style="30" customWidth="1"/>
    <col min="15365" max="15365" width="14.28515625" style="30" customWidth="1"/>
    <col min="15366" max="15366" width="14.85546875" style="30" customWidth="1"/>
    <col min="15367" max="15367" width="38.5703125" style="30" customWidth="1"/>
    <col min="15368" max="15614" width="9.140625" style="30"/>
    <col min="15615" max="15615" width="6.5703125" style="30" customWidth="1"/>
    <col min="15616" max="15616" width="26.7109375" style="30" customWidth="1"/>
    <col min="15617" max="15617" width="39.140625" style="30" customWidth="1"/>
    <col min="15618" max="15618" width="12" style="30" customWidth="1"/>
    <col min="15619" max="15619" width="17" style="30" customWidth="1"/>
    <col min="15620" max="15620" width="18.42578125" style="30" customWidth="1"/>
    <col min="15621" max="15621" width="14.28515625" style="30" customWidth="1"/>
    <col min="15622" max="15622" width="14.85546875" style="30" customWidth="1"/>
    <col min="15623" max="15623" width="38.5703125" style="30" customWidth="1"/>
    <col min="15624" max="15870" width="9.140625" style="30"/>
    <col min="15871" max="15871" width="6.5703125" style="30" customWidth="1"/>
    <col min="15872" max="15872" width="26.7109375" style="30" customWidth="1"/>
    <col min="15873" max="15873" width="39.140625" style="30" customWidth="1"/>
    <col min="15874" max="15874" width="12" style="30" customWidth="1"/>
    <col min="15875" max="15875" width="17" style="30" customWidth="1"/>
    <col min="15876" max="15876" width="18.42578125" style="30" customWidth="1"/>
    <col min="15877" max="15877" width="14.28515625" style="30" customWidth="1"/>
    <col min="15878" max="15878" width="14.85546875" style="30" customWidth="1"/>
    <col min="15879" max="15879" width="38.5703125" style="30" customWidth="1"/>
    <col min="15880" max="16126" width="9.140625" style="30"/>
    <col min="16127" max="16127" width="6.5703125" style="30" customWidth="1"/>
    <col min="16128" max="16128" width="26.7109375" style="30" customWidth="1"/>
    <col min="16129" max="16129" width="39.140625" style="30" customWidth="1"/>
    <col min="16130" max="16130" width="12" style="30" customWidth="1"/>
    <col min="16131" max="16131" width="17" style="30" customWidth="1"/>
    <col min="16132" max="16132" width="18.42578125" style="30" customWidth="1"/>
    <col min="16133" max="16133" width="14.28515625" style="30" customWidth="1"/>
    <col min="16134" max="16134" width="14.85546875" style="30" customWidth="1"/>
    <col min="16135" max="16135" width="38.5703125" style="30" customWidth="1"/>
    <col min="16136" max="16384" width="9.140625" style="30"/>
  </cols>
  <sheetData>
    <row r="1" spans="1:7" x14ac:dyDescent="0.2">
      <c r="G1" s="31" t="s">
        <v>412</v>
      </c>
    </row>
    <row r="2" spans="1:7" x14ac:dyDescent="0.2">
      <c r="G2" s="32"/>
    </row>
    <row r="3" spans="1:7" ht="36.75" customHeight="1" x14ac:dyDescent="0.2">
      <c r="A3" s="1"/>
      <c r="B3" s="230" t="s">
        <v>413</v>
      </c>
      <c r="C3" s="230"/>
      <c r="D3" s="230"/>
      <c r="E3" s="230"/>
      <c r="F3" s="230"/>
      <c r="G3" s="230"/>
    </row>
    <row r="4" spans="1:7" x14ac:dyDescent="0.2">
      <c r="A4" s="1"/>
      <c r="B4" s="1"/>
      <c r="C4" s="1"/>
      <c r="D4" s="2"/>
      <c r="E4" s="1"/>
      <c r="F4" s="1"/>
      <c r="G4" s="3"/>
    </row>
    <row r="5" spans="1:7" x14ac:dyDescent="0.2">
      <c r="A5" s="3"/>
      <c r="B5" s="3"/>
      <c r="C5" s="3"/>
      <c r="D5" s="4"/>
      <c r="E5" s="232" t="s">
        <v>3</v>
      </c>
      <c r="F5" s="232"/>
      <c r="G5" s="194" t="s">
        <v>4</v>
      </c>
    </row>
    <row r="6" spans="1:7" x14ac:dyDescent="0.2">
      <c r="A6" s="189" t="s">
        <v>5</v>
      </c>
      <c r="B6" s="189"/>
      <c r="C6" s="193" t="s">
        <v>6</v>
      </c>
      <c r="D6" s="193"/>
      <c r="E6" s="5"/>
      <c r="F6" s="5"/>
      <c r="G6" s="199"/>
    </row>
    <row r="7" spans="1:7" ht="25.5" x14ac:dyDescent="0.2">
      <c r="A7" s="6" t="s">
        <v>7</v>
      </c>
      <c r="B7" s="7" t="s">
        <v>8</v>
      </c>
      <c r="C7" s="7" t="s">
        <v>9</v>
      </c>
      <c r="D7" s="6" t="s">
        <v>10</v>
      </c>
      <c r="E7" s="7" t="s">
        <v>11</v>
      </c>
      <c r="F7" s="7" t="s">
        <v>12</v>
      </c>
      <c r="G7" s="8"/>
    </row>
    <row r="8" spans="1:7" ht="38.25" customHeight="1" x14ac:dyDescent="0.2">
      <c r="A8" s="200" t="s">
        <v>13</v>
      </c>
      <c r="B8" s="189" t="s">
        <v>40</v>
      </c>
      <c r="C8" s="58" t="s">
        <v>41</v>
      </c>
      <c r="D8" s="8" t="s">
        <v>30</v>
      </c>
      <c r="E8" s="180">
        <v>0</v>
      </c>
      <c r="F8" s="180">
        <v>0</v>
      </c>
      <c r="G8" s="203">
        <f>((F10/E10+F11/E11)/2)/(F12/E12)*100</f>
        <v>186.11111111111111</v>
      </c>
    </row>
    <row r="9" spans="1:7" ht="38.25" customHeight="1" x14ac:dyDescent="0.2">
      <c r="A9" s="201"/>
      <c r="B9" s="189"/>
      <c r="C9" s="58" t="s">
        <v>42</v>
      </c>
      <c r="D9" s="8" t="s">
        <v>30</v>
      </c>
      <c r="E9" s="180">
        <v>0</v>
      </c>
      <c r="F9" s="180">
        <v>0</v>
      </c>
      <c r="G9" s="203"/>
    </row>
    <row r="10" spans="1:7" ht="102" customHeight="1" x14ac:dyDescent="0.2">
      <c r="A10" s="201"/>
      <c r="B10" s="189"/>
      <c r="C10" s="58" t="s">
        <v>43</v>
      </c>
      <c r="D10" s="8" t="s">
        <v>30</v>
      </c>
      <c r="E10" s="73">
        <v>6</v>
      </c>
      <c r="F10" s="73">
        <v>16</v>
      </c>
      <c r="G10" s="203"/>
    </row>
    <row r="11" spans="1:7" ht="38.25" x14ac:dyDescent="0.2">
      <c r="A11" s="201"/>
      <c r="B11" s="189"/>
      <c r="C11" s="58" t="s">
        <v>44</v>
      </c>
      <c r="D11" s="8" t="s">
        <v>30</v>
      </c>
      <c r="E11" s="73">
        <v>18</v>
      </c>
      <c r="F11" s="73">
        <v>19</v>
      </c>
      <c r="G11" s="203"/>
    </row>
    <row r="12" spans="1:7" x14ac:dyDescent="0.2">
      <c r="A12" s="201"/>
      <c r="B12" s="189"/>
      <c r="C12" s="75" t="s">
        <v>20</v>
      </c>
      <c r="D12" s="179" t="s">
        <v>21</v>
      </c>
      <c r="E12" s="78">
        <f>E13</f>
        <v>7524.8</v>
      </c>
      <c r="F12" s="78">
        <f>F13</f>
        <v>7524.8</v>
      </c>
      <c r="G12" s="203"/>
    </row>
    <row r="13" spans="1:7" x14ac:dyDescent="0.2">
      <c r="A13" s="201"/>
      <c r="B13" s="189"/>
      <c r="C13" s="58" t="s">
        <v>22</v>
      </c>
      <c r="D13" s="8" t="s">
        <v>21</v>
      </c>
      <c r="E13" s="79">
        <v>7524.8</v>
      </c>
      <c r="F13" s="79">
        <v>7524.8</v>
      </c>
      <c r="G13" s="203"/>
    </row>
  </sheetData>
  <mergeCells count="8">
    <mergeCell ref="A8:A13"/>
    <mergeCell ref="B8:B13"/>
    <mergeCell ref="G8:G13"/>
    <mergeCell ref="B3:G3"/>
    <mergeCell ref="E5:F5"/>
    <mergeCell ref="G5:G6"/>
    <mergeCell ref="A6:B6"/>
    <mergeCell ref="C6:D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workbookViewId="0">
      <selection activeCell="G21" sqref="G20:G21"/>
    </sheetView>
  </sheetViews>
  <sheetFormatPr defaultRowHeight="12.75" x14ac:dyDescent="0.2"/>
  <cols>
    <col min="1" max="1" width="6.5703125" style="30" customWidth="1"/>
    <col min="2" max="2" width="26.7109375" style="30" customWidth="1"/>
    <col min="3" max="3" width="39.140625" style="30" customWidth="1"/>
    <col min="4" max="4" width="12" style="30" customWidth="1"/>
    <col min="5" max="5" width="14.28515625" style="30" customWidth="1"/>
    <col min="6" max="6" width="14.85546875" style="30" customWidth="1"/>
    <col min="7" max="7" width="38.5703125" style="30" customWidth="1"/>
    <col min="8" max="254" width="9.140625" style="30"/>
    <col min="255" max="255" width="6.5703125" style="30" customWidth="1"/>
    <col min="256" max="256" width="26.7109375" style="30" customWidth="1"/>
    <col min="257" max="257" width="39.140625" style="30" customWidth="1"/>
    <col min="258" max="258" width="12" style="30" customWidth="1"/>
    <col min="259" max="259" width="17" style="30" customWidth="1"/>
    <col min="260" max="260" width="18.42578125" style="30" customWidth="1"/>
    <col min="261" max="261" width="14.28515625" style="30" customWidth="1"/>
    <col min="262" max="262" width="14.85546875" style="30" customWidth="1"/>
    <col min="263" max="263" width="38.5703125" style="30" customWidth="1"/>
    <col min="264" max="510" width="9.140625" style="30"/>
    <col min="511" max="511" width="6.5703125" style="30" customWidth="1"/>
    <col min="512" max="512" width="26.7109375" style="30" customWidth="1"/>
    <col min="513" max="513" width="39.140625" style="30" customWidth="1"/>
    <col min="514" max="514" width="12" style="30" customWidth="1"/>
    <col min="515" max="515" width="17" style="30" customWidth="1"/>
    <col min="516" max="516" width="18.42578125" style="30" customWidth="1"/>
    <col min="517" max="517" width="14.28515625" style="30" customWidth="1"/>
    <col min="518" max="518" width="14.85546875" style="30" customWidth="1"/>
    <col min="519" max="519" width="38.5703125" style="30" customWidth="1"/>
    <col min="520" max="766" width="9.140625" style="30"/>
    <col min="767" max="767" width="6.5703125" style="30" customWidth="1"/>
    <col min="768" max="768" width="26.7109375" style="30" customWidth="1"/>
    <col min="769" max="769" width="39.140625" style="30" customWidth="1"/>
    <col min="770" max="770" width="12" style="30" customWidth="1"/>
    <col min="771" max="771" width="17" style="30" customWidth="1"/>
    <col min="772" max="772" width="18.42578125" style="30" customWidth="1"/>
    <col min="773" max="773" width="14.28515625" style="30" customWidth="1"/>
    <col min="774" max="774" width="14.85546875" style="30" customWidth="1"/>
    <col min="775" max="775" width="38.5703125" style="30" customWidth="1"/>
    <col min="776" max="1022" width="9.140625" style="30"/>
    <col min="1023" max="1023" width="6.5703125" style="30" customWidth="1"/>
    <col min="1024" max="1024" width="26.7109375" style="30" customWidth="1"/>
    <col min="1025" max="1025" width="39.140625" style="30" customWidth="1"/>
    <col min="1026" max="1026" width="12" style="30" customWidth="1"/>
    <col min="1027" max="1027" width="17" style="30" customWidth="1"/>
    <col min="1028" max="1028" width="18.42578125" style="30" customWidth="1"/>
    <col min="1029" max="1029" width="14.28515625" style="30" customWidth="1"/>
    <col min="1030" max="1030" width="14.85546875" style="30" customWidth="1"/>
    <col min="1031" max="1031" width="38.5703125" style="30" customWidth="1"/>
    <col min="1032" max="1278" width="9.140625" style="30"/>
    <col min="1279" max="1279" width="6.5703125" style="30" customWidth="1"/>
    <col min="1280" max="1280" width="26.7109375" style="30" customWidth="1"/>
    <col min="1281" max="1281" width="39.140625" style="30" customWidth="1"/>
    <col min="1282" max="1282" width="12" style="30" customWidth="1"/>
    <col min="1283" max="1283" width="17" style="30" customWidth="1"/>
    <col min="1284" max="1284" width="18.42578125" style="30" customWidth="1"/>
    <col min="1285" max="1285" width="14.28515625" style="30" customWidth="1"/>
    <col min="1286" max="1286" width="14.85546875" style="30" customWidth="1"/>
    <col min="1287" max="1287" width="38.5703125" style="30" customWidth="1"/>
    <col min="1288" max="1534" width="9.140625" style="30"/>
    <col min="1535" max="1535" width="6.5703125" style="30" customWidth="1"/>
    <col min="1536" max="1536" width="26.7109375" style="30" customWidth="1"/>
    <col min="1537" max="1537" width="39.140625" style="30" customWidth="1"/>
    <col min="1538" max="1538" width="12" style="30" customWidth="1"/>
    <col min="1539" max="1539" width="17" style="30" customWidth="1"/>
    <col min="1540" max="1540" width="18.42578125" style="30" customWidth="1"/>
    <col min="1541" max="1541" width="14.28515625" style="30" customWidth="1"/>
    <col min="1542" max="1542" width="14.85546875" style="30" customWidth="1"/>
    <col min="1543" max="1543" width="38.5703125" style="30" customWidth="1"/>
    <col min="1544" max="1790" width="9.140625" style="30"/>
    <col min="1791" max="1791" width="6.5703125" style="30" customWidth="1"/>
    <col min="1792" max="1792" width="26.7109375" style="30" customWidth="1"/>
    <col min="1793" max="1793" width="39.140625" style="30" customWidth="1"/>
    <col min="1794" max="1794" width="12" style="30" customWidth="1"/>
    <col min="1795" max="1795" width="17" style="30" customWidth="1"/>
    <col min="1796" max="1796" width="18.42578125" style="30" customWidth="1"/>
    <col min="1797" max="1797" width="14.28515625" style="30" customWidth="1"/>
    <col min="1798" max="1798" width="14.85546875" style="30" customWidth="1"/>
    <col min="1799" max="1799" width="38.5703125" style="30" customWidth="1"/>
    <col min="1800" max="2046" width="9.140625" style="30"/>
    <col min="2047" max="2047" width="6.5703125" style="30" customWidth="1"/>
    <col min="2048" max="2048" width="26.7109375" style="30" customWidth="1"/>
    <col min="2049" max="2049" width="39.140625" style="30" customWidth="1"/>
    <col min="2050" max="2050" width="12" style="30" customWidth="1"/>
    <col min="2051" max="2051" width="17" style="30" customWidth="1"/>
    <col min="2052" max="2052" width="18.42578125" style="30" customWidth="1"/>
    <col min="2053" max="2053" width="14.28515625" style="30" customWidth="1"/>
    <col min="2054" max="2054" width="14.85546875" style="30" customWidth="1"/>
    <col min="2055" max="2055" width="38.5703125" style="30" customWidth="1"/>
    <col min="2056" max="2302" width="9.140625" style="30"/>
    <col min="2303" max="2303" width="6.5703125" style="30" customWidth="1"/>
    <col min="2304" max="2304" width="26.7109375" style="30" customWidth="1"/>
    <col min="2305" max="2305" width="39.140625" style="30" customWidth="1"/>
    <col min="2306" max="2306" width="12" style="30" customWidth="1"/>
    <col min="2307" max="2307" width="17" style="30" customWidth="1"/>
    <col min="2308" max="2308" width="18.42578125" style="30" customWidth="1"/>
    <col min="2309" max="2309" width="14.28515625" style="30" customWidth="1"/>
    <col min="2310" max="2310" width="14.85546875" style="30" customWidth="1"/>
    <col min="2311" max="2311" width="38.5703125" style="30" customWidth="1"/>
    <col min="2312" max="2558" width="9.140625" style="30"/>
    <col min="2559" max="2559" width="6.5703125" style="30" customWidth="1"/>
    <col min="2560" max="2560" width="26.7109375" style="30" customWidth="1"/>
    <col min="2561" max="2561" width="39.140625" style="30" customWidth="1"/>
    <col min="2562" max="2562" width="12" style="30" customWidth="1"/>
    <col min="2563" max="2563" width="17" style="30" customWidth="1"/>
    <col min="2564" max="2564" width="18.42578125" style="30" customWidth="1"/>
    <col min="2565" max="2565" width="14.28515625" style="30" customWidth="1"/>
    <col min="2566" max="2566" width="14.85546875" style="30" customWidth="1"/>
    <col min="2567" max="2567" width="38.5703125" style="30" customWidth="1"/>
    <col min="2568" max="2814" width="9.140625" style="30"/>
    <col min="2815" max="2815" width="6.5703125" style="30" customWidth="1"/>
    <col min="2816" max="2816" width="26.7109375" style="30" customWidth="1"/>
    <col min="2817" max="2817" width="39.140625" style="30" customWidth="1"/>
    <col min="2818" max="2818" width="12" style="30" customWidth="1"/>
    <col min="2819" max="2819" width="17" style="30" customWidth="1"/>
    <col min="2820" max="2820" width="18.42578125" style="30" customWidth="1"/>
    <col min="2821" max="2821" width="14.28515625" style="30" customWidth="1"/>
    <col min="2822" max="2822" width="14.85546875" style="30" customWidth="1"/>
    <col min="2823" max="2823" width="38.5703125" style="30" customWidth="1"/>
    <col min="2824" max="3070" width="9.140625" style="30"/>
    <col min="3071" max="3071" width="6.5703125" style="30" customWidth="1"/>
    <col min="3072" max="3072" width="26.7109375" style="30" customWidth="1"/>
    <col min="3073" max="3073" width="39.140625" style="30" customWidth="1"/>
    <col min="3074" max="3074" width="12" style="30" customWidth="1"/>
    <col min="3075" max="3075" width="17" style="30" customWidth="1"/>
    <col min="3076" max="3076" width="18.42578125" style="30" customWidth="1"/>
    <col min="3077" max="3077" width="14.28515625" style="30" customWidth="1"/>
    <col min="3078" max="3078" width="14.85546875" style="30" customWidth="1"/>
    <col min="3079" max="3079" width="38.5703125" style="30" customWidth="1"/>
    <col min="3080" max="3326" width="9.140625" style="30"/>
    <col min="3327" max="3327" width="6.5703125" style="30" customWidth="1"/>
    <col min="3328" max="3328" width="26.7109375" style="30" customWidth="1"/>
    <col min="3329" max="3329" width="39.140625" style="30" customWidth="1"/>
    <col min="3330" max="3330" width="12" style="30" customWidth="1"/>
    <col min="3331" max="3331" width="17" style="30" customWidth="1"/>
    <col min="3332" max="3332" width="18.42578125" style="30" customWidth="1"/>
    <col min="3333" max="3333" width="14.28515625" style="30" customWidth="1"/>
    <col min="3334" max="3334" width="14.85546875" style="30" customWidth="1"/>
    <col min="3335" max="3335" width="38.5703125" style="30" customWidth="1"/>
    <col min="3336" max="3582" width="9.140625" style="30"/>
    <col min="3583" max="3583" width="6.5703125" style="30" customWidth="1"/>
    <col min="3584" max="3584" width="26.7109375" style="30" customWidth="1"/>
    <col min="3585" max="3585" width="39.140625" style="30" customWidth="1"/>
    <col min="3586" max="3586" width="12" style="30" customWidth="1"/>
    <col min="3587" max="3587" width="17" style="30" customWidth="1"/>
    <col min="3588" max="3588" width="18.42578125" style="30" customWidth="1"/>
    <col min="3589" max="3589" width="14.28515625" style="30" customWidth="1"/>
    <col min="3590" max="3590" width="14.85546875" style="30" customWidth="1"/>
    <col min="3591" max="3591" width="38.5703125" style="30" customWidth="1"/>
    <col min="3592" max="3838" width="9.140625" style="30"/>
    <col min="3839" max="3839" width="6.5703125" style="30" customWidth="1"/>
    <col min="3840" max="3840" width="26.7109375" style="30" customWidth="1"/>
    <col min="3841" max="3841" width="39.140625" style="30" customWidth="1"/>
    <col min="3842" max="3842" width="12" style="30" customWidth="1"/>
    <col min="3843" max="3843" width="17" style="30" customWidth="1"/>
    <col min="3844" max="3844" width="18.42578125" style="30" customWidth="1"/>
    <col min="3845" max="3845" width="14.28515625" style="30" customWidth="1"/>
    <col min="3846" max="3846" width="14.85546875" style="30" customWidth="1"/>
    <col min="3847" max="3847" width="38.5703125" style="30" customWidth="1"/>
    <col min="3848" max="4094" width="9.140625" style="30"/>
    <col min="4095" max="4095" width="6.5703125" style="30" customWidth="1"/>
    <col min="4096" max="4096" width="26.7109375" style="30" customWidth="1"/>
    <col min="4097" max="4097" width="39.140625" style="30" customWidth="1"/>
    <col min="4098" max="4098" width="12" style="30" customWidth="1"/>
    <col min="4099" max="4099" width="17" style="30" customWidth="1"/>
    <col min="4100" max="4100" width="18.42578125" style="30" customWidth="1"/>
    <col min="4101" max="4101" width="14.28515625" style="30" customWidth="1"/>
    <col min="4102" max="4102" width="14.85546875" style="30" customWidth="1"/>
    <col min="4103" max="4103" width="38.5703125" style="30" customWidth="1"/>
    <col min="4104" max="4350" width="9.140625" style="30"/>
    <col min="4351" max="4351" width="6.5703125" style="30" customWidth="1"/>
    <col min="4352" max="4352" width="26.7109375" style="30" customWidth="1"/>
    <col min="4353" max="4353" width="39.140625" style="30" customWidth="1"/>
    <col min="4354" max="4354" width="12" style="30" customWidth="1"/>
    <col min="4355" max="4355" width="17" style="30" customWidth="1"/>
    <col min="4356" max="4356" width="18.42578125" style="30" customWidth="1"/>
    <col min="4357" max="4357" width="14.28515625" style="30" customWidth="1"/>
    <col min="4358" max="4358" width="14.85546875" style="30" customWidth="1"/>
    <col min="4359" max="4359" width="38.5703125" style="30" customWidth="1"/>
    <col min="4360" max="4606" width="9.140625" style="30"/>
    <col min="4607" max="4607" width="6.5703125" style="30" customWidth="1"/>
    <col min="4608" max="4608" width="26.7109375" style="30" customWidth="1"/>
    <col min="4609" max="4609" width="39.140625" style="30" customWidth="1"/>
    <col min="4610" max="4610" width="12" style="30" customWidth="1"/>
    <col min="4611" max="4611" width="17" style="30" customWidth="1"/>
    <col min="4612" max="4612" width="18.42578125" style="30" customWidth="1"/>
    <col min="4613" max="4613" width="14.28515625" style="30" customWidth="1"/>
    <col min="4614" max="4614" width="14.85546875" style="30" customWidth="1"/>
    <col min="4615" max="4615" width="38.5703125" style="30" customWidth="1"/>
    <col min="4616" max="4862" width="9.140625" style="30"/>
    <col min="4863" max="4863" width="6.5703125" style="30" customWidth="1"/>
    <col min="4864" max="4864" width="26.7109375" style="30" customWidth="1"/>
    <col min="4865" max="4865" width="39.140625" style="30" customWidth="1"/>
    <col min="4866" max="4866" width="12" style="30" customWidth="1"/>
    <col min="4867" max="4867" width="17" style="30" customWidth="1"/>
    <col min="4868" max="4868" width="18.42578125" style="30" customWidth="1"/>
    <col min="4869" max="4869" width="14.28515625" style="30" customWidth="1"/>
    <col min="4870" max="4870" width="14.85546875" style="30" customWidth="1"/>
    <col min="4871" max="4871" width="38.5703125" style="30" customWidth="1"/>
    <col min="4872" max="5118" width="9.140625" style="30"/>
    <col min="5119" max="5119" width="6.5703125" style="30" customWidth="1"/>
    <col min="5120" max="5120" width="26.7109375" style="30" customWidth="1"/>
    <col min="5121" max="5121" width="39.140625" style="30" customWidth="1"/>
    <col min="5122" max="5122" width="12" style="30" customWidth="1"/>
    <col min="5123" max="5123" width="17" style="30" customWidth="1"/>
    <col min="5124" max="5124" width="18.42578125" style="30" customWidth="1"/>
    <col min="5125" max="5125" width="14.28515625" style="30" customWidth="1"/>
    <col min="5126" max="5126" width="14.85546875" style="30" customWidth="1"/>
    <col min="5127" max="5127" width="38.5703125" style="30" customWidth="1"/>
    <col min="5128" max="5374" width="9.140625" style="30"/>
    <col min="5375" max="5375" width="6.5703125" style="30" customWidth="1"/>
    <col min="5376" max="5376" width="26.7109375" style="30" customWidth="1"/>
    <col min="5377" max="5377" width="39.140625" style="30" customWidth="1"/>
    <col min="5378" max="5378" width="12" style="30" customWidth="1"/>
    <col min="5379" max="5379" width="17" style="30" customWidth="1"/>
    <col min="5380" max="5380" width="18.42578125" style="30" customWidth="1"/>
    <col min="5381" max="5381" width="14.28515625" style="30" customWidth="1"/>
    <col min="5382" max="5382" width="14.85546875" style="30" customWidth="1"/>
    <col min="5383" max="5383" width="38.5703125" style="30" customWidth="1"/>
    <col min="5384" max="5630" width="9.140625" style="30"/>
    <col min="5631" max="5631" width="6.5703125" style="30" customWidth="1"/>
    <col min="5632" max="5632" width="26.7109375" style="30" customWidth="1"/>
    <col min="5633" max="5633" width="39.140625" style="30" customWidth="1"/>
    <col min="5634" max="5634" width="12" style="30" customWidth="1"/>
    <col min="5635" max="5635" width="17" style="30" customWidth="1"/>
    <col min="5636" max="5636" width="18.42578125" style="30" customWidth="1"/>
    <col min="5637" max="5637" width="14.28515625" style="30" customWidth="1"/>
    <col min="5638" max="5638" width="14.85546875" style="30" customWidth="1"/>
    <col min="5639" max="5639" width="38.5703125" style="30" customWidth="1"/>
    <col min="5640" max="5886" width="9.140625" style="30"/>
    <col min="5887" max="5887" width="6.5703125" style="30" customWidth="1"/>
    <col min="5888" max="5888" width="26.7109375" style="30" customWidth="1"/>
    <col min="5889" max="5889" width="39.140625" style="30" customWidth="1"/>
    <col min="5890" max="5890" width="12" style="30" customWidth="1"/>
    <col min="5891" max="5891" width="17" style="30" customWidth="1"/>
    <col min="5892" max="5892" width="18.42578125" style="30" customWidth="1"/>
    <col min="5893" max="5893" width="14.28515625" style="30" customWidth="1"/>
    <col min="5894" max="5894" width="14.85546875" style="30" customWidth="1"/>
    <col min="5895" max="5895" width="38.5703125" style="30" customWidth="1"/>
    <col min="5896" max="6142" width="9.140625" style="30"/>
    <col min="6143" max="6143" width="6.5703125" style="30" customWidth="1"/>
    <col min="6144" max="6144" width="26.7109375" style="30" customWidth="1"/>
    <col min="6145" max="6145" width="39.140625" style="30" customWidth="1"/>
    <col min="6146" max="6146" width="12" style="30" customWidth="1"/>
    <col min="6147" max="6147" width="17" style="30" customWidth="1"/>
    <col min="6148" max="6148" width="18.42578125" style="30" customWidth="1"/>
    <col min="6149" max="6149" width="14.28515625" style="30" customWidth="1"/>
    <col min="6150" max="6150" width="14.85546875" style="30" customWidth="1"/>
    <col min="6151" max="6151" width="38.5703125" style="30" customWidth="1"/>
    <col min="6152" max="6398" width="9.140625" style="30"/>
    <col min="6399" max="6399" width="6.5703125" style="30" customWidth="1"/>
    <col min="6400" max="6400" width="26.7109375" style="30" customWidth="1"/>
    <col min="6401" max="6401" width="39.140625" style="30" customWidth="1"/>
    <col min="6402" max="6402" width="12" style="30" customWidth="1"/>
    <col min="6403" max="6403" width="17" style="30" customWidth="1"/>
    <col min="6404" max="6404" width="18.42578125" style="30" customWidth="1"/>
    <col min="6405" max="6405" width="14.28515625" style="30" customWidth="1"/>
    <col min="6406" max="6406" width="14.85546875" style="30" customWidth="1"/>
    <col min="6407" max="6407" width="38.5703125" style="30" customWidth="1"/>
    <col min="6408" max="6654" width="9.140625" style="30"/>
    <col min="6655" max="6655" width="6.5703125" style="30" customWidth="1"/>
    <col min="6656" max="6656" width="26.7109375" style="30" customWidth="1"/>
    <col min="6657" max="6657" width="39.140625" style="30" customWidth="1"/>
    <col min="6658" max="6658" width="12" style="30" customWidth="1"/>
    <col min="6659" max="6659" width="17" style="30" customWidth="1"/>
    <col min="6660" max="6660" width="18.42578125" style="30" customWidth="1"/>
    <col min="6661" max="6661" width="14.28515625" style="30" customWidth="1"/>
    <col min="6662" max="6662" width="14.85546875" style="30" customWidth="1"/>
    <col min="6663" max="6663" width="38.5703125" style="30" customWidth="1"/>
    <col min="6664" max="6910" width="9.140625" style="30"/>
    <col min="6911" max="6911" width="6.5703125" style="30" customWidth="1"/>
    <col min="6912" max="6912" width="26.7109375" style="30" customWidth="1"/>
    <col min="6913" max="6913" width="39.140625" style="30" customWidth="1"/>
    <col min="6914" max="6914" width="12" style="30" customWidth="1"/>
    <col min="6915" max="6915" width="17" style="30" customWidth="1"/>
    <col min="6916" max="6916" width="18.42578125" style="30" customWidth="1"/>
    <col min="6917" max="6917" width="14.28515625" style="30" customWidth="1"/>
    <col min="6918" max="6918" width="14.85546875" style="30" customWidth="1"/>
    <col min="6919" max="6919" width="38.5703125" style="30" customWidth="1"/>
    <col min="6920" max="7166" width="9.140625" style="30"/>
    <col min="7167" max="7167" width="6.5703125" style="30" customWidth="1"/>
    <col min="7168" max="7168" width="26.7109375" style="30" customWidth="1"/>
    <col min="7169" max="7169" width="39.140625" style="30" customWidth="1"/>
    <col min="7170" max="7170" width="12" style="30" customWidth="1"/>
    <col min="7171" max="7171" width="17" style="30" customWidth="1"/>
    <col min="7172" max="7172" width="18.42578125" style="30" customWidth="1"/>
    <col min="7173" max="7173" width="14.28515625" style="30" customWidth="1"/>
    <col min="7174" max="7174" width="14.85546875" style="30" customWidth="1"/>
    <col min="7175" max="7175" width="38.5703125" style="30" customWidth="1"/>
    <col min="7176" max="7422" width="9.140625" style="30"/>
    <col min="7423" max="7423" width="6.5703125" style="30" customWidth="1"/>
    <col min="7424" max="7424" width="26.7109375" style="30" customWidth="1"/>
    <col min="7425" max="7425" width="39.140625" style="30" customWidth="1"/>
    <col min="7426" max="7426" width="12" style="30" customWidth="1"/>
    <col min="7427" max="7427" width="17" style="30" customWidth="1"/>
    <col min="7428" max="7428" width="18.42578125" style="30" customWidth="1"/>
    <col min="7429" max="7429" width="14.28515625" style="30" customWidth="1"/>
    <col min="7430" max="7430" width="14.85546875" style="30" customWidth="1"/>
    <col min="7431" max="7431" width="38.5703125" style="30" customWidth="1"/>
    <col min="7432" max="7678" width="9.140625" style="30"/>
    <col min="7679" max="7679" width="6.5703125" style="30" customWidth="1"/>
    <col min="7680" max="7680" width="26.7109375" style="30" customWidth="1"/>
    <col min="7681" max="7681" width="39.140625" style="30" customWidth="1"/>
    <col min="7682" max="7682" width="12" style="30" customWidth="1"/>
    <col min="7683" max="7683" width="17" style="30" customWidth="1"/>
    <col min="7684" max="7684" width="18.42578125" style="30" customWidth="1"/>
    <col min="7685" max="7685" width="14.28515625" style="30" customWidth="1"/>
    <col min="7686" max="7686" width="14.85546875" style="30" customWidth="1"/>
    <col min="7687" max="7687" width="38.5703125" style="30" customWidth="1"/>
    <col min="7688" max="7934" width="9.140625" style="30"/>
    <col min="7935" max="7935" width="6.5703125" style="30" customWidth="1"/>
    <col min="7936" max="7936" width="26.7109375" style="30" customWidth="1"/>
    <col min="7937" max="7937" width="39.140625" style="30" customWidth="1"/>
    <col min="7938" max="7938" width="12" style="30" customWidth="1"/>
    <col min="7939" max="7939" width="17" style="30" customWidth="1"/>
    <col min="7940" max="7940" width="18.42578125" style="30" customWidth="1"/>
    <col min="7941" max="7941" width="14.28515625" style="30" customWidth="1"/>
    <col min="7942" max="7942" width="14.85546875" style="30" customWidth="1"/>
    <col min="7943" max="7943" width="38.5703125" style="30" customWidth="1"/>
    <col min="7944" max="8190" width="9.140625" style="30"/>
    <col min="8191" max="8191" width="6.5703125" style="30" customWidth="1"/>
    <col min="8192" max="8192" width="26.7109375" style="30" customWidth="1"/>
    <col min="8193" max="8193" width="39.140625" style="30" customWidth="1"/>
    <col min="8194" max="8194" width="12" style="30" customWidth="1"/>
    <col min="8195" max="8195" width="17" style="30" customWidth="1"/>
    <col min="8196" max="8196" width="18.42578125" style="30" customWidth="1"/>
    <col min="8197" max="8197" width="14.28515625" style="30" customWidth="1"/>
    <col min="8198" max="8198" width="14.85546875" style="30" customWidth="1"/>
    <col min="8199" max="8199" width="38.5703125" style="30" customWidth="1"/>
    <col min="8200" max="8446" width="9.140625" style="30"/>
    <col min="8447" max="8447" width="6.5703125" style="30" customWidth="1"/>
    <col min="8448" max="8448" width="26.7109375" style="30" customWidth="1"/>
    <col min="8449" max="8449" width="39.140625" style="30" customWidth="1"/>
    <col min="8450" max="8450" width="12" style="30" customWidth="1"/>
    <col min="8451" max="8451" width="17" style="30" customWidth="1"/>
    <col min="8452" max="8452" width="18.42578125" style="30" customWidth="1"/>
    <col min="8453" max="8453" width="14.28515625" style="30" customWidth="1"/>
    <col min="8454" max="8454" width="14.85546875" style="30" customWidth="1"/>
    <col min="8455" max="8455" width="38.5703125" style="30" customWidth="1"/>
    <col min="8456" max="8702" width="9.140625" style="30"/>
    <col min="8703" max="8703" width="6.5703125" style="30" customWidth="1"/>
    <col min="8704" max="8704" width="26.7109375" style="30" customWidth="1"/>
    <col min="8705" max="8705" width="39.140625" style="30" customWidth="1"/>
    <col min="8706" max="8706" width="12" style="30" customWidth="1"/>
    <col min="8707" max="8707" width="17" style="30" customWidth="1"/>
    <col min="8708" max="8708" width="18.42578125" style="30" customWidth="1"/>
    <col min="8709" max="8709" width="14.28515625" style="30" customWidth="1"/>
    <col min="8710" max="8710" width="14.85546875" style="30" customWidth="1"/>
    <col min="8711" max="8711" width="38.5703125" style="30" customWidth="1"/>
    <col min="8712" max="8958" width="9.140625" style="30"/>
    <col min="8959" max="8959" width="6.5703125" style="30" customWidth="1"/>
    <col min="8960" max="8960" width="26.7109375" style="30" customWidth="1"/>
    <col min="8961" max="8961" width="39.140625" style="30" customWidth="1"/>
    <col min="8962" max="8962" width="12" style="30" customWidth="1"/>
    <col min="8963" max="8963" width="17" style="30" customWidth="1"/>
    <col min="8964" max="8964" width="18.42578125" style="30" customWidth="1"/>
    <col min="8965" max="8965" width="14.28515625" style="30" customWidth="1"/>
    <col min="8966" max="8966" width="14.85546875" style="30" customWidth="1"/>
    <col min="8967" max="8967" width="38.5703125" style="30" customWidth="1"/>
    <col min="8968" max="9214" width="9.140625" style="30"/>
    <col min="9215" max="9215" width="6.5703125" style="30" customWidth="1"/>
    <col min="9216" max="9216" width="26.7109375" style="30" customWidth="1"/>
    <col min="9217" max="9217" width="39.140625" style="30" customWidth="1"/>
    <col min="9218" max="9218" width="12" style="30" customWidth="1"/>
    <col min="9219" max="9219" width="17" style="30" customWidth="1"/>
    <col min="9220" max="9220" width="18.42578125" style="30" customWidth="1"/>
    <col min="9221" max="9221" width="14.28515625" style="30" customWidth="1"/>
    <col min="9222" max="9222" width="14.85546875" style="30" customWidth="1"/>
    <col min="9223" max="9223" width="38.5703125" style="30" customWidth="1"/>
    <col min="9224" max="9470" width="9.140625" style="30"/>
    <col min="9471" max="9471" width="6.5703125" style="30" customWidth="1"/>
    <col min="9472" max="9472" width="26.7109375" style="30" customWidth="1"/>
    <col min="9473" max="9473" width="39.140625" style="30" customWidth="1"/>
    <col min="9474" max="9474" width="12" style="30" customWidth="1"/>
    <col min="9475" max="9475" width="17" style="30" customWidth="1"/>
    <col min="9476" max="9476" width="18.42578125" style="30" customWidth="1"/>
    <col min="9477" max="9477" width="14.28515625" style="30" customWidth="1"/>
    <col min="9478" max="9478" width="14.85546875" style="30" customWidth="1"/>
    <col min="9479" max="9479" width="38.5703125" style="30" customWidth="1"/>
    <col min="9480" max="9726" width="9.140625" style="30"/>
    <col min="9727" max="9727" width="6.5703125" style="30" customWidth="1"/>
    <col min="9728" max="9728" width="26.7109375" style="30" customWidth="1"/>
    <col min="9729" max="9729" width="39.140625" style="30" customWidth="1"/>
    <col min="9730" max="9730" width="12" style="30" customWidth="1"/>
    <col min="9731" max="9731" width="17" style="30" customWidth="1"/>
    <col min="9732" max="9732" width="18.42578125" style="30" customWidth="1"/>
    <col min="9733" max="9733" width="14.28515625" style="30" customWidth="1"/>
    <col min="9734" max="9734" width="14.85546875" style="30" customWidth="1"/>
    <col min="9735" max="9735" width="38.5703125" style="30" customWidth="1"/>
    <col min="9736" max="9982" width="9.140625" style="30"/>
    <col min="9983" max="9983" width="6.5703125" style="30" customWidth="1"/>
    <col min="9984" max="9984" width="26.7109375" style="30" customWidth="1"/>
    <col min="9985" max="9985" width="39.140625" style="30" customWidth="1"/>
    <col min="9986" max="9986" width="12" style="30" customWidth="1"/>
    <col min="9987" max="9987" width="17" style="30" customWidth="1"/>
    <col min="9988" max="9988" width="18.42578125" style="30" customWidth="1"/>
    <col min="9989" max="9989" width="14.28515625" style="30" customWidth="1"/>
    <col min="9990" max="9990" width="14.85546875" style="30" customWidth="1"/>
    <col min="9991" max="9991" width="38.5703125" style="30" customWidth="1"/>
    <col min="9992" max="10238" width="9.140625" style="30"/>
    <col min="10239" max="10239" width="6.5703125" style="30" customWidth="1"/>
    <col min="10240" max="10240" width="26.7109375" style="30" customWidth="1"/>
    <col min="10241" max="10241" width="39.140625" style="30" customWidth="1"/>
    <col min="10242" max="10242" width="12" style="30" customWidth="1"/>
    <col min="10243" max="10243" width="17" style="30" customWidth="1"/>
    <col min="10244" max="10244" width="18.42578125" style="30" customWidth="1"/>
    <col min="10245" max="10245" width="14.28515625" style="30" customWidth="1"/>
    <col min="10246" max="10246" width="14.85546875" style="30" customWidth="1"/>
    <col min="10247" max="10247" width="38.5703125" style="30" customWidth="1"/>
    <col min="10248" max="10494" width="9.140625" style="30"/>
    <col min="10495" max="10495" width="6.5703125" style="30" customWidth="1"/>
    <col min="10496" max="10496" width="26.7109375" style="30" customWidth="1"/>
    <col min="10497" max="10497" width="39.140625" style="30" customWidth="1"/>
    <col min="10498" max="10498" width="12" style="30" customWidth="1"/>
    <col min="10499" max="10499" width="17" style="30" customWidth="1"/>
    <col min="10500" max="10500" width="18.42578125" style="30" customWidth="1"/>
    <col min="10501" max="10501" width="14.28515625" style="30" customWidth="1"/>
    <col min="10502" max="10502" width="14.85546875" style="30" customWidth="1"/>
    <col min="10503" max="10503" width="38.5703125" style="30" customWidth="1"/>
    <col min="10504" max="10750" width="9.140625" style="30"/>
    <col min="10751" max="10751" width="6.5703125" style="30" customWidth="1"/>
    <col min="10752" max="10752" width="26.7109375" style="30" customWidth="1"/>
    <col min="10753" max="10753" width="39.140625" style="30" customWidth="1"/>
    <col min="10754" max="10754" width="12" style="30" customWidth="1"/>
    <col min="10755" max="10755" width="17" style="30" customWidth="1"/>
    <col min="10756" max="10756" width="18.42578125" style="30" customWidth="1"/>
    <col min="10757" max="10757" width="14.28515625" style="30" customWidth="1"/>
    <col min="10758" max="10758" width="14.85546875" style="30" customWidth="1"/>
    <col min="10759" max="10759" width="38.5703125" style="30" customWidth="1"/>
    <col min="10760" max="11006" width="9.140625" style="30"/>
    <col min="11007" max="11007" width="6.5703125" style="30" customWidth="1"/>
    <col min="11008" max="11008" width="26.7109375" style="30" customWidth="1"/>
    <col min="11009" max="11009" width="39.140625" style="30" customWidth="1"/>
    <col min="11010" max="11010" width="12" style="30" customWidth="1"/>
    <col min="11011" max="11011" width="17" style="30" customWidth="1"/>
    <col min="11012" max="11012" width="18.42578125" style="30" customWidth="1"/>
    <col min="11013" max="11013" width="14.28515625" style="30" customWidth="1"/>
    <col min="11014" max="11014" width="14.85546875" style="30" customWidth="1"/>
    <col min="11015" max="11015" width="38.5703125" style="30" customWidth="1"/>
    <col min="11016" max="11262" width="9.140625" style="30"/>
    <col min="11263" max="11263" width="6.5703125" style="30" customWidth="1"/>
    <col min="11264" max="11264" width="26.7109375" style="30" customWidth="1"/>
    <col min="11265" max="11265" width="39.140625" style="30" customWidth="1"/>
    <col min="11266" max="11266" width="12" style="30" customWidth="1"/>
    <col min="11267" max="11267" width="17" style="30" customWidth="1"/>
    <col min="11268" max="11268" width="18.42578125" style="30" customWidth="1"/>
    <col min="11269" max="11269" width="14.28515625" style="30" customWidth="1"/>
    <col min="11270" max="11270" width="14.85546875" style="30" customWidth="1"/>
    <col min="11271" max="11271" width="38.5703125" style="30" customWidth="1"/>
    <col min="11272" max="11518" width="9.140625" style="30"/>
    <col min="11519" max="11519" width="6.5703125" style="30" customWidth="1"/>
    <col min="11520" max="11520" width="26.7109375" style="30" customWidth="1"/>
    <col min="11521" max="11521" width="39.140625" style="30" customWidth="1"/>
    <col min="11522" max="11522" width="12" style="30" customWidth="1"/>
    <col min="11523" max="11523" width="17" style="30" customWidth="1"/>
    <col min="11524" max="11524" width="18.42578125" style="30" customWidth="1"/>
    <col min="11525" max="11525" width="14.28515625" style="30" customWidth="1"/>
    <col min="11526" max="11526" width="14.85546875" style="30" customWidth="1"/>
    <col min="11527" max="11527" width="38.5703125" style="30" customWidth="1"/>
    <col min="11528" max="11774" width="9.140625" style="30"/>
    <col min="11775" max="11775" width="6.5703125" style="30" customWidth="1"/>
    <col min="11776" max="11776" width="26.7109375" style="30" customWidth="1"/>
    <col min="11777" max="11777" width="39.140625" style="30" customWidth="1"/>
    <col min="11778" max="11778" width="12" style="30" customWidth="1"/>
    <col min="11779" max="11779" width="17" style="30" customWidth="1"/>
    <col min="11780" max="11780" width="18.42578125" style="30" customWidth="1"/>
    <col min="11781" max="11781" width="14.28515625" style="30" customWidth="1"/>
    <col min="11782" max="11782" width="14.85546875" style="30" customWidth="1"/>
    <col min="11783" max="11783" width="38.5703125" style="30" customWidth="1"/>
    <col min="11784" max="12030" width="9.140625" style="30"/>
    <col min="12031" max="12031" width="6.5703125" style="30" customWidth="1"/>
    <col min="12032" max="12032" width="26.7109375" style="30" customWidth="1"/>
    <col min="12033" max="12033" width="39.140625" style="30" customWidth="1"/>
    <col min="12034" max="12034" width="12" style="30" customWidth="1"/>
    <col min="12035" max="12035" width="17" style="30" customWidth="1"/>
    <col min="12036" max="12036" width="18.42578125" style="30" customWidth="1"/>
    <col min="12037" max="12037" width="14.28515625" style="30" customWidth="1"/>
    <col min="12038" max="12038" width="14.85546875" style="30" customWidth="1"/>
    <col min="12039" max="12039" width="38.5703125" style="30" customWidth="1"/>
    <col min="12040" max="12286" width="9.140625" style="30"/>
    <col min="12287" max="12287" width="6.5703125" style="30" customWidth="1"/>
    <col min="12288" max="12288" width="26.7109375" style="30" customWidth="1"/>
    <col min="12289" max="12289" width="39.140625" style="30" customWidth="1"/>
    <col min="12290" max="12290" width="12" style="30" customWidth="1"/>
    <col min="12291" max="12291" width="17" style="30" customWidth="1"/>
    <col min="12292" max="12292" width="18.42578125" style="30" customWidth="1"/>
    <col min="12293" max="12293" width="14.28515625" style="30" customWidth="1"/>
    <col min="12294" max="12294" width="14.85546875" style="30" customWidth="1"/>
    <col min="12295" max="12295" width="38.5703125" style="30" customWidth="1"/>
    <col min="12296" max="12542" width="9.140625" style="30"/>
    <col min="12543" max="12543" width="6.5703125" style="30" customWidth="1"/>
    <col min="12544" max="12544" width="26.7109375" style="30" customWidth="1"/>
    <col min="12545" max="12545" width="39.140625" style="30" customWidth="1"/>
    <col min="12546" max="12546" width="12" style="30" customWidth="1"/>
    <col min="12547" max="12547" width="17" style="30" customWidth="1"/>
    <col min="12548" max="12548" width="18.42578125" style="30" customWidth="1"/>
    <col min="12549" max="12549" width="14.28515625" style="30" customWidth="1"/>
    <col min="12550" max="12550" width="14.85546875" style="30" customWidth="1"/>
    <col min="12551" max="12551" width="38.5703125" style="30" customWidth="1"/>
    <col min="12552" max="12798" width="9.140625" style="30"/>
    <col min="12799" max="12799" width="6.5703125" style="30" customWidth="1"/>
    <col min="12800" max="12800" width="26.7109375" style="30" customWidth="1"/>
    <col min="12801" max="12801" width="39.140625" style="30" customWidth="1"/>
    <col min="12802" max="12802" width="12" style="30" customWidth="1"/>
    <col min="12803" max="12803" width="17" style="30" customWidth="1"/>
    <col min="12804" max="12804" width="18.42578125" style="30" customWidth="1"/>
    <col min="12805" max="12805" width="14.28515625" style="30" customWidth="1"/>
    <col min="12806" max="12806" width="14.85546875" style="30" customWidth="1"/>
    <col min="12807" max="12807" width="38.5703125" style="30" customWidth="1"/>
    <col min="12808" max="13054" width="9.140625" style="30"/>
    <col min="13055" max="13055" width="6.5703125" style="30" customWidth="1"/>
    <col min="13056" max="13056" width="26.7109375" style="30" customWidth="1"/>
    <col min="13057" max="13057" width="39.140625" style="30" customWidth="1"/>
    <col min="13058" max="13058" width="12" style="30" customWidth="1"/>
    <col min="13059" max="13059" width="17" style="30" customWidth="1"/>
    <col min="13060" max="13060" width="18.42578125" style="30" customWidth="1"/>
    <col min="13061" max="13061" width="14.28515625" style="30" customWidth="1"/>
    <col min="13062" max="13062" width="14.85546875" style="30" customWidth="1"/>
    <col min="13063" max="13063" width="38.5703125" style="30" customWidth="1"/>
    <col min="13064" max="13310" width="9.140625" style="30"/>
    <col min="13311" max="13311" width="6.5703125" style="30" customWidth="1"/>
    <col min="13312" max="13312" width="26.7109375" style="30" customWidth="1"/>
    <col min="13313" max="13313" width="39.140625" style="30" customWidth="1"/>
    <col min="13314" max="13314" width="12" style="30" customWidth="1"/>
    <col min="13315" max="13315" width="17" style="30" customWidth="1"/>
    <col min="13316" max="13316" width="18.42578125" style="30" customWidth="1"/>
    <col min="13317" max="13317" width="14.28515625" style="30" customWidth="1"/>
    <col min="13318" max="13318" width="14.85546875" style="30" customWidth="1"/>
    <col min="13319" max="13319" width="38.5703125" style="30" customWidth="1"/>
    <col min="13320" max="13566" width="9.140625" style="30"/>
    <col min="13567" max="13567" width="6.5703125" style="30" customWidth="1"/>
    <col min="13568" max="13568" width="26.7109375" style="30" customWidth="1"/>
    <col min="13569" max="13569" width="39.140625" style="30" customWidth="1"/>
    <col min="13570" max="13570" width="12" style="30" customWidth="1"/>
    <col min="13571" max="13571" width="17" style="30" customWidth="1"/>
    <col min="13572" max="13572" width="18.42578125" style="30" customWidth="1"/>
    <col min="13573" max="13573" width="14.28515625" style="30" customWidth="1"/>
    <col min="13574" max="13574" width="14.85546875" style="30" customWidth="1"/>
    <col min="13575" max="13575" width="38.5703125" style="30" customWidth="1"/>
    <col min="13576" max="13822" width="9.140625" style="30"/>
    <col min="13823" max="13823" width="6.5703125" style="30" customWidth="1"/>
    <col min="13824" max="13824" width="26.7109375" style="30" customWidth="1"/>
    <col min="13825" max="13825" width="39.140625" style="30" customWidth="1"/>
    <col min="13826" max="13826" width="12" style="30" customWidth="1"/>
    <col min="13827" max="13827" width="17" style="30" customWidth="1"/>
    <col min="13828" max="13828" width="18.42578125" style="30" customWidth="1"/>
    <col min="13829" max="13829" width="14.28515625" style="30" customWidth="1"/>
    <col min="13830" max="13830" width="14.85546875" style="30" customWidth="1"/>
    <col min="13831" max="13831" width="38.5703125" style="30" customWidth="1"/>
    <col min="13832" max="14078" width="9.140625" style="30"/>
    <col min="14079" max="14079" width="6.5703125" style="30" customWidth="1"/>
    <col min="14080" max="14080" width="26.7109375" style="30" customWidth="1"/>
    <col min="14081" max="14081" width="39.140625" style="30" customWidth="1"/>
    <col min="14082" max="14082" width="12" style="30" customWidth="1"/>
    <col min="14083" max="14083" width="17" style="30" customWidth="1"/>
    <col min="14084" max="14084" width="18.42578125" style="30" customWidth="1"/>
    <col min="14085" max="14085" width="14.28515625" style="30" customWidth="1"/>
    <col min="14086" max="14086" width="14.85546875" style="30" customWidth="1"/>
    <col min="14087" max="14087" width="38.5703125" style="30" customWidth="1"/>
    <col min="14088" max="14334" width="9.140625" style="30"/>
    <col min="14335" max="14335" width="6.5703125" style="30" customWidth="1"/>
    <col min="14336" max="14336" width="26.7109375" style="30" customWidth="1"/>
    <col min="14337" max="14337" width="39.140625" style="30" customWidth="1"/>
    <col min="14338" max="14338" width="12" style="30" customWidth="1"/>
    <col min="14339" max="14339" width="17" style="30" customWidth="1"/>
    <col min="14340" max="14340" width="18.42578125" style="30" customWidth="1"/>
    <col min="14341" max="14341" width="14.28515625" style="30" customWidth="1"/>
    <col min="14342" max="14342" width="14.85546875" style="30" customWidth="1"/>
    <col min="14343" max="14343" width="38.5703125" style="30" customWidth="1"/>
    <col min="14344" max="14590" width="9.140625" style="30"/>
    <col min="14591" max="14591" width="6.5703125" style="30" customWidth="1"/>
    <col min="14592" max="14592" width="26.7109375" style="30" customWidth="1"/>
    <col min="14593" max="14593" width="39.140625" style="30" customWidth="1"/>
    <col min="14594" max="14594" width="12" style="30" customWidth="1"/>
    <col min="14595" max="14595" width="17" style="30" customWidth="1"/>
    <col min="14596" max="14596" width="18.42578125" style="30" customWidth="1"/>
    <col min="14597" max="14597" width="14.28515625" style="30" customWidth="1"/>
    <col min="14598" max="14598" width="14.85546875" style="30" customWidth="1"/>
    <col min="14599" max="14599" width="38.5703125" style="30" customWidth="1"/>
    <col min="14600" max="14846" width="9.140625" style="30"/>
    <col min="14847" max="14847" width="6.5703125" style="30" customWidth="1"/>
    <col min="14848" max="14848" width="26.7109375" style="30" customWidth="1"/>
    <col min="14849" max="14849" width="39.140625" style="30" customWidth="1"/>
    <col min="14850" max="14850" width="12" style="30" customWidth="1"/>
    <col min="14851" max="14851" width="17" style="30" customWidth="1"/>
    <col min="14852" max="14852" width="18.42578125" style="30" customWidth="1"/>
    <col min="14853" max="14853" width="14.28515625" style="30" customWidth="1"/>
    <col min="14854" max="14854" width="14.85546875" style="30" customWidth="1"/>
    <col min="14855" max="14855" width="38.5703125" style="30" customWidth="1"/>
    <col min="14856" max="15102" width="9.140625" style="30"/>
    <col min="15103" max="15103" width="6.5703125" style="30" customWidth="1"/>
    <col min="15104" max="15104" width="26.7109375" style="30" customWidth="1"/>
    <col min="15105" max="15105" width="39.140625" style="30" customWidth="1"/>
    <col min="15106" max="15106" width="12" style="30" customWidth="1"/>
    <col min="15107" max="15107" width="17" style="30" customWidth="1"/>
    <col min="15108" max="15108" width="18.42578125" style="30" customWidth="1"/>
    <col min="15109" max="15109" width="14.28515625" style="30" customWidth="1"/>
    <col min="15110" max="15110" width="14.85546875" style="30" customWidth="1"/>
    <col min="15111" max="15111" width="38.5703125" style="30" customWidth="1"/>
    <col min="15112" max="15358" width="9.140625" style="30"/>
    <col min="15359" max="15359" width="6.5703125" style="30" customWidth="1"/>
    <col min="15360" max="15360" width="26.7109375" style="30" customWidth="1"/>
    <col min="15361" max="15361" width="39.140625" style="30" customWidth="1"/>
    <col min="15362" max="15362" width="12" style="30" customWidth="1"/>
    <col min="15363" max="15363" width="17" style="30" customWidth="1"/>
    <col min="15364" max="15364" width="18.42578125" style="30" customWidth="1"/>
    <col min="15365" max="15365" width="14.28515625" style="30" customWidth="1"/>
    <col min="15366" max="15366" width="14.85546875" style="30" customWidth="1"/>
    <col min="15367" max="15367" width="38.5703125" style="30" customWidth="1"/>
    <col min="15368" max="15614" width="9.140625" style="30"/>
    <col min="15615" max="15615" width="6.5703125" style="30" customWidth="1"/>
    <col min="15616" max="15616" width="26.7109375" style="30" customWidth="1"/>
    <col min="15617" max="15617" width="39.140625" style="30" customWidth="1"/>
    <col min="15618" max="15618" width="12" style="30" customWidth="1"/>
    <col min="15619" max="15619" width="17" style="30" customWidth="1"/>
    <col min="15620" max="15620" width="18.42578125" style="30" customWidth="1"/>
    <col min="15621" max="15621" width="14.28515625" style="30" customWidth="1"/>
    <col min="15622" max="15622" width="14.85546875" style="30" customWidth="1"/>
    <col min="15623" max="15623" width="38.5703125" style="30" customWidth="1"/>
    <col min="15624" max="15870" width="9.140625" style="30"/>
    <col min="15871" max="15871" width="6.5703125" style="30" customWidth="1"/>
    <col min="15872" max="15872" width="26.7109375" style="30" customWidth="1"/>
    <col min="15873" max="15873" width="39.140625" style="30" customWidth="1"/>
    <col min="15874" max="15874" width="12" style="30" customWidth="1"/>
    <col min="15875" max="15875" width="17" style="30" customWidth="1"/>
    <col min="15876" max="15876" width="18.42578125" style="30" customWidth="1"/>
    <col min="15877" max="15877" width="14.28515625" style="30" customWidth="1"/>
    <col min="15878" max="15878" width="14.85546875" style="30" customWidth="1"/>
    <col min="15879" max="15879" width="38.5703125" style="30" customWidth="1"/>
    <col min="15880" max="16126" width="9.140625" style="30"/>
    <col min="16127" max="16127" width="6.5703125" style="30" customWidth="1"/>
    <col min="16128" max="16128" width="26.7109375" style="30" customWidth="1"/>
    <col min="16129" max="16129" width="39.140625" style="30" customWidth="1"/>
    <col min="16130" max="16130" width="12" style="30" customWidth="1"/>
    <col min="16131" max="16131" width="17" style="30" customWidth="1"/>
    <col min="16132" max="16132" width="18.42578125" style="30" customWidth="1"/>
    <col min="16133" max="16133" width="14.28515625" style="30" customWidth="1"/>
    <col min="16134" max="16134" width="14.85546875" style="30" customWidth="1"/>
    <col min="16135" max="16135" width="38.5703125" style="30" customWidth="1"/>
    <col min="16136" max="16384" width="9.140625" style="30"/>
  </cols>
  <sheetData>
    <row r="1" spans="1:17" x14ac:dyDescent="0.2">
      <c r="G1" s="31" t="s">
        <v>414</v>
      </c>
    </row>
    <row r="3" spans="1:17" ht="36.75" customHeight="1" x14ac:dyDescent="0.2">
      <c r="A3" s="1"/>
      <c r="B3" s="230" t="s">
        <v>415</v>
      </c>
      <c r="C3" s="230"/>
      <c r="D3" s="230"/>
      <c r="E3" s="230"/>
      <c r="F3" s="230"/>
      <c r="G3" s="230"/>
    </row>
    <row r="4" spans="1:17" x14ac:dyDescent="0.2">
      <c r="A4" s="1"/>
      <c r="B4" s="1"/>
      <c r="C4" s="1"/>
      <c r="D4" s="2"/>
      <c r="E4" s="1"/>
      <c r="F4" s="1"/>
      <c r="G4" s="3"/>
    </row>
    <row r="5" spans="1:17" x14ac:dyDescent="0.2">
      <c r="A5" s="3"/>
      <c r="B5" s="3"/>
      <c r="C5" s="3"/>
      <c r="D5" s="4"/>
      <c r="E5" s="232" t="s">
        <v>3</v>
      </c>
      <c r="F5" s="232"/>
      <c r="G5" s="194" t="s">
        <v>4</v>
      </c>
    </row>
    <row r="6" spans="1:17" x14ac:dyDescent="0.2">
      <c r="A6" s="189" t="s">
        <v>5</v>
      </c>
      <c r="B6" s="189"/>
      <c r="C6" s="193" t="s">
        <v>6</v>
      </c>
      <c r="D6" s="193"/>
      <c r="E6" s="5"/>
      <c r="F6" s="5"/>
      <c r="G6" s="199"/>
    </row>
    <row r="7" spans="1:17" ht="25.5" x14ac:dyDescent="0.2">
      <c r="A7" s="6" t="s">
        <v>7</v>
      </c>
      <c r="B7" s="7" t="s">
        <v>8</v>
      </c>
      <c r="C7" s="7" t="s">
        <v>9</v>
      </c>
      <c r="D7" s="6" t="s">
        <v>10</v>
      </c>
      <c r="E7" s="7" t="s">
        <v>11</v>
      </c>
      <c r="F7" s="7" t="s">
        <v>12</v>
      </c>
      <c r="G7" s="8"/>
    </row>
    <row r="8" spans="1:17" ht="38.25" customHeight="1" x14ac:dyDescent="0.2">
      <c r="A8" s="193">
        <v>1</v>
      </c>
      <c r="B8" s="189" t="s">
        <v>46</v>
      </c>
      <c r="C8" s="74" t="s">
        <v>47</v>
      </c>
      <c r="D8" s="8" t="s">
        <v>48</v>
      </c>
      <c r="E8" s="81">
        <v>36446632.159999996</v>
      </c>
      <c r="F8" s="81">
        <v>35804848.460000001</v>
      </c>
      <c r="G8" s="203">
        <f>((F8/E8+F9/E9)/2)/(F10/E10)*100</f>
        <v>102.27179812528368</v>
      </c>
      <c r="H8" s="177"/>
      <c r="I8" s="177"/>
      <c r="J8" s="177"/>
      <c r="K8" s="177"/>
      <c r="L8" s="177"/>
      <c r="M8" s="177"/>
      <c r="N8" s="177"/>
      <c r="O8" s="177"/>
      <c r="P8" s="177"/>
      <c r="Q8" s="177"/>
    </row>
    <row r="9" spans="1:17" ht="25.5" x14ac:dyDescent="0.2">
      <c r="A9" s="193"/>
      <c r="B9" s="189"/>
      <c r="C9" s="74" t="s">
        <v>49</v>
      </c>
      <c r="D9" s="8" t="s">
        <v>50</v>
      </c>
      <c r="E9" s="73">
        <v>37</v>
      </c>
      <c r="F9" s="73">
        <v>38</v>
      </c>
      <c r="G9" s="203"/>
      <c r="H9" s="177"/>
      <c r="I9" s="177"/>
      <c r="J9" s="177"/>
      <c r="K9" s="177"/>
      <c r="L9" s="177"/>
      <c r="M9" s="177"/>
      <c r="N9" s="177"/>
      <c r="O9" s="177"/>
      <c r="P9" s="177"/>
      <c r="Q9" s="177"/>
    </row>
    <row r="10" spans="1:17" ht="102" customHeight="1" x14ac:dyDescent="0.2">
      <c r="A10" s="193"/>
      <c r="B10" s="189"/>
      <c r="C10" s="181" t="s">
        <v>20</v>
      </c>
      <c r="D10" s="83" t="s">
        <v>21</v>
      </c>
      <c r="E10" s="83">
        <f>SUM(E11:E13)</f>
        <v>36446.632129999998</v>
      </c>
      <c r="F10" s="83">
        <f>SUM(F11:F13)</f>
        <v>35804.848460000001</v>
      </c>
      <c r="G10" s="203"/>
      <c r="H10" s="177"/>
      <c r="I10" s="177"/>
      <c r="J10" s="177"/>
      <c r="K10" s="177"/>
      <c r="L10" s="177"/>
      <c r="M10" s="177"/>
      <c r="N10" s="177"/>
      <c r="O10" s="177"/>
      <c r="P10" s="177"/>
      <c r="Q10" s="177"/>
    </row>
    <row r="11" spans="1:17" x14ac:dyDescent="0.2">
      <c r="A11" s="193"/>
      <c r="B11" s="189"/>
      <c r="C11" s="182" t="s">
        <v>51</v>
      </c>
      <c r="D11" s="85" t="s">
        <v>21</v>
      </c>
      <c r="E11" s="79">
        <v>3830.2055300000002</v>
      </c>
      <c r="F11" s="79">
        <v>3768.0097799999999</v>
      </c>
      <c r="G11" s="203"/>
      <c r="H11" s="177"/>
      <c r="I11" s="177"/>
      <c r="J11" s="177"/>
      <c r="K11" s="177"/>
      <c r="L11" s="177"/>
      <c r="M11" s="177"/>
      <c r="N11" s="177"/>
      <c r="O11" s="177"/>
      <c r="P11" s="177"/>
      <c r="Q11" s="177"/>
    </row>
    <row r="12" spans="1:17" x14ac:dyDescent="0.2">
      <c r="A12" s="193"/>
      <c r="B12" s="189"/>
      <c r="C12" s="182" t="s">
        <v>31</v>
      </c>
      <c r="D12" s="85" t="s">
        <v>21</v>
      </c>
      <c r="E12" s="86">
        <v>20031.126090000002</v>
      </c>
      <c r="F12" s="86">
        <v>19681.59864</v>
      </c>
      <c r="G12" s="203"/>
      <c r="H12" s="177"/>
      <c r="I12" s="177"/>
      <c r="J12" s="177"/>
      <c r="K12" s="177"/>
      <c r="L12" s="177"/>
      <c r="M12" s="177"/>
      <c r="N12" s="177"/>
      <c r="O12" s="177"/>
      <c r="P12" s="177"/>
      <c r="Q12" s="177"/>
    </row>
    <row r="13" spans="1:17" x14ac:dyDescent="0.2">
      <c r="A13" s="223"/>
      <c r="B13" s="189"/>
      <c r="C13" s="182" t="s">
        <v>22</v>
      </c>
      <c r="D13" s="85" t="s">
        <v>21</v>
      </c>
      <c r="E13" s="87">
        <v>12585.300509999999</v>
      </c>
      <c r="F13" s="87">
        <v>12355.240040000001</v>
      </c>
      <c r="G13" s="203"/>
      <c r="H13" s="177"/>
      <c r="I13" s="177"/>
      <c r="J13" s="177"/>
      <c r="K13" s="177"/>
      <c r="L13" s="177"/>
      <c r="M13" s="177"/>
      <c r="N13" s="177"/>
      <c r="O13" s="177"/>
      <c r="P13" s="177"/>
      <c r="Q13" s="177"/>
    </row>
  </sheetData>
  <mergeCells count="8">
    <mergeCell ref="A8:A13"/>
    <mergeCell ref="B8:B13"/>
    <mergeCell ref="G8:G13"/>
    <mergeCell ref="B3:G3"/>
    <mergeCell ref="E5:F5"/>
    <mergeCell ref="G5:G6"/>
    <mergeCell ref="A6:B6"/>
    <mergeCell ref="C6:D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C23" sqref="C23"/>
    </sheetView>
  </sheetViews>
  <sheetFormatPr defaultRowHeight="12.75" x14ac:dyDescent="0.2"/>
  <cols>
    <col min="1" max="1" width="6.5703125" style="30" customWidth="1"/>
    <col min="2" max="2" width="26.7109375" style="30" customWidth="1"/>
    <col min="3" max="3" width="39.140625" style="30" customWidth="1"/>
    <col min="4" max="4" width="12" style="30" customWidth="1"/>
    <col min="5" max="5" width="14.28515625" style="30" customWidth="1"/>
    <col min="6" max="6" width="14.85546875" style="30" customWidth="1"/>
    <col min="7" max="7" width="38.5703125" style="30" customWidth="1"/>
    <col min="8" max="254" width="9.140625" style="30"/>
    <col min="255" max="255" width="6.5703125" style="30" customWidth="1"/>
    <col min="256" max="256" width="26.7109375" style="30" customWidth="1"/>
    <col min="257" max="257" width="39.140625" style="30" customWidth="1"/>
    <col min="258" max="258" width="12" style="30" customWidth="1"/>
    <col min="259" max="259" width="17" style="30" customWidth="1"/>
    <col min="260" max="260" width="18.42578125" style="30" customWidth="1"/>
    <col min="261" max="261" width="14.28515625" style="30" customWidth="1"/>
    <col min="262" max="262" width="14.85546875" style="30" customWidth="1"/>
    <col min="263" max="263" width="38.5703125" style="30" customWidth="1"/>
    <col min="264" max="510" width="9.140625" style="30"/>
    <col min="511" max="511" width="6.5703125" style="30" customWidth="1"/>
    <col min="512" max="512" width="26.7109375" style="30" customWidth="1"/>
    <col min="513" max="513" width="39.140625" style="30" customWidth="1"/>
    <col min="514" max="514" width="12" style="30" customWidth="1"/>
    <col min="515" max="515" width="17" style="30" customWidth="1"/>
    <col min="516" max="516" width="18.42578125" style="30" customWidth="1"/>
    <col min="517" max="517" width="14.28515625" style="30" customWidth="1"/>
    <col min="518" max="518" width="14.85546875" style="30" customWidth="1"/>
    <col min="519" max="519" width="38.5703125" style="30" customWidth="1"/>
    <col min="520" max="766" width="9.140625" style="30"/>
    <col min="767" max="767" width="6.5703125" style="30" customWidth="1"/>
    <col min="768" max="768" width="26.7109375" style="30" customWidth="1"/>
    <col min="769" max="769" width="39.140625" style="30" customWidth="1"/>
    <col min="770" max="770" width="12" style="30" customWidth="1"/>
    <col min="771" max="771" width="17" style="30" customWidth="1"/>
    <col min="772" max="772" width="18.42578125" style="30" customWidth="1"/>
    <col min="773" max="773" width="14.28515625" style="30" customWidth="1"/>
    <col min="774" max="774" width="14.85546875" style="30" customWidth="1"/>
    <col min="775" max="775" width="38.5703125" style="30" customWidth="1"/>
    <col min="776" max="1022" width="9.140625" style="30"/>
    <col min="1023" max="1023" width="6.5703125" style="30" customWidth="1"/>
    <col min="1024" max="1024" width="26.7109375" style="30" customWidth="1"/>
    <col min="1025" max="1025" width="39.140625" style="30" customWidth="1"/>
    <col min="1026" max="1026" width="12" style="30" customWidth="1"/>
    <col min="1027" max="1027" width="17" style="30" customWidth="1"/>
    <col min="1028" max="1028" width="18.42578125" style="30" customWidth="1"/>
    <col min="1029" max="1029" width="14.28515625" style="30" customWidth="1"/>
    <col min="1030" max="1030" width="14.85546875" style="30" customWidth="1"/>
    <col min="1031" max="1031" width="38.5703125" style="30" customWidth="1"/>
    <col min="1032" max="1278" width="9.140625" style="30"/>
    <col min="1279" max="1279" width="6.5703125" style="30" customWidth="1"/>
    <col min="1280" max="1280" width="26.7109375" style="30" customWidth="1"/>
    <col min="1281" max="1281" width="39.140625" style="30" customWidth="1"/>
    <col min="1282" max="1282" width="12" style="30" customWidth="1"/>
    <col min="1283" max="1283" width="17" style="30" customWidth="1"/>
    <col min="1284" max="1284" width="18.42578125" style="30" customWidth="1"/>
    <col min="1285" max="1285" width="14.28515625" style="30" customWidth="1"/>
    <col min="1286" max="1286" width="14.85546875" style="30" customWidth="1"/>
    <col min="1287" max="1287" width="38.5703125" style="30" customWidth="1"/>
    <col min="1288" max="1534" width="9.140625" style="30"/>
    <col min="1535" max="1535" width="6.5703125" style="30" customWidth="1"/>
    <col min="1536" max="1536" width="26.7109375" style="30" customWidth="1"/>
    <col min="1537" max="1537" width="39.140625" style="30" customWidth="1"/>
    <col min="1538" max="1538" width="12" style="30" customWidth="1"/>
    <col min="1539" max="1539" width="17" style="30" customWidth="1"/>
    <col min="1540" max="1540" width="18.42578125" style="30" customWidth="1"/>
    <col min="1541" max="1541" width="14.28515625" style="30" customWidth="1"/>
    <col min="1542" max="1542" width="14.85546875" style="30" customWidth="1"/>
    <col min="1543" max="1543" width="38.5703125" style="30" customWidth="1"/>
    <col min="1544" max="1790" width="9.140625" style="30"/>
    <col min="1791" max="1791" width="6.5703125" style="30" customWidth="1"/>
    <col min="1792" max="1792" width="26.7109375" style="30" customWidth="1"/>
    <col min="1793" max="1793" width="39.140625" style="30" customWidth="1"/>
    <col min="1794" max="1794" width="12" style="30" customWidth="1"/>
    <col min="1795" max="1795" width="17" style="30" customWidth="1"/>
    <col min="1796" max="1796" width="18.42578125" style="30" customWidth="1"/>
    <col min="1797" max="1797" width="14.28515625" style="30" customWidth="1"/>
    <col min="1798" max="1798" width="14.85546875" style="30" customWidth="1"/>
    <col min="1799" max="1799" width="38.5703125" style="30" customWidth="1"/>
    <col min="1800" max="2046" width="9.140625" style="30"/>
    <col min="2047" max="2047" width="6.5703125" style="30" customWidth="1"/>
    <col min="2048" max="2048" width="26.7109375" style="30" customWidth="1"/>
    <col min="2049" max="2049" width="39.140625" style="30" customWidth="1"/>
    <col min="2050" max="2050" width="12" style="30" customWidth="1"/>
    <col min="2051" max="2051" width="17" style="30" customWidth="1"/>
    <col min="2052" max="2052" width="18.42578125" style="30" customWidth="1"/>
    <col min="2053" max="2053" width="14.28515625" style="30" customWidth="1"/>
    <col min="2054" max="2054" width="14.85546875" style="30" customWidth="1"/>
    <col min="2055" max="2055" width="38.5703125" style="30" customWidth="1"/>
    <col min="2056" max="2302" width="9.140625" style="30"/>
    <col min="2303" max="2303" width="6.5703125" style="30" customWidth="1"/>
    <col min="2304" max="2304" width="26.7109375" style="30" customWidth="1"/>
    <col min="2305" max="2305" width="39.140625" style="30" customWidth="1"/>
    <col min="2306" max="2306" width="12" style="30" customWidth="1"/>
    <col min="2307" max="2307" width="17" style="30" customWidth="1"/>
    <col min="2308" max="2308" width="18.42578125" style="30" customWidth="1"/>
    <col min="2309" max="2309" width="14.28515625" style="30" customWidth="1"/>
    <col min="2310" max="2310" width="14.85546875" style="30" customWidth="1"/>
    <col min="2311" max="2311" width="38.5703125" style="30" customWidth="1"/>
    <col min="2312" max="2558" width="9.140625" style="30"/>
    <col min="2559" max="2559" width="6.5703125" style="30" customWidth="1"/>
    <col min="2560" max="2560" width="26.7109375" style="30" customWidth="1"/>
    <col min="2561" max="2561" width="39.140625" style="30" customWidth="1"/>
    <col min="2562" max="2562" width="12" style="30" customWidth="1"/>
    <col min="2563" max="2563" width="17" style="30" customWidth="1"/>
    <col min="2564" max="2564" width="18.42578125" style="30" customWidth="1"/>
    <col min="2565" max="2565" width="14.28515625" style="30" customWidth="1"/>
    <col min="2566" max="2566" width="14.85546875" style="30" customWidth="1"/>
    <col min="2567" max="2567" width="38.5703125" style="30" customWidth="1"/>
    <col min="2568" max="2814" width="9.140625" style="30"/>
    <col min="2815" max="2815" width="6.5703125" style="30" customWidth="1"/>
    <col min="2816" max="2816" width="26.7109375" style="30" customWidth="1"/>
    <col min="2817" max="2817" width="39.140625" style="30" customWidth="1"/>
    <col min="2818" max="2818" width="12" style="30" customWidth="1"/>
    <col min="2819" max="2819" width="17" style="30" customWidth="1"/>
    <col min="2820" max="2820" width="18.42578125" style="30" customWidth="1"/>
    <col min="2821" max="2821" width="14.28515625" style="30" customWidth="1"/>
    <col min="2822" max="2822" width="14.85546875" style="30" customWidth="1"/>
    <col min="2823" max="2823" width="38.5703125" style="30" customWidth="1"/>
    <col min="2824" max="3070" width="9.140625" style="30"/>
    <col min="3071" max="3071" width="6.5703125" style="30" customWidth="1"/>
    <col min="3072" max="3072" width="26.7109375" style="30" customWidth="1"/>
    <col min="3073" max="3073" width="39.140625" style="30" customWidth="1"/>
    <col min="3074" max="3074" width="12" style="30" customWidth="1"/>
    <col min="3075" max="3075" width="17" style="30" customWidth="1"/>
    <col min="3076" max="3076" width="18.42578125" style="30" customWidth="1"/>
    <col min="3077" max="3077" width="14.28515625" style="30" customWidth="1"/>
    <col min="3078" max="3078" width="14.85546875" style="30" customWidth="1"/>
    <col min="3079" max="3079" width="38.5703125" style="30" customWidth="1"/>
    <col min="3080" max="3326" width="9.140625" style="30"/>
    <col min="3327" max="3327" width="6.5703125" style="30" customWidth="1"/>
    <col min="3328" max="3328" width="26.7109375" style="30" customWidth="1"/>
    <col min="3329" max="3329" width="39.140625" style="30" customWidth="1"/>
    <col min="3330" max="3330" width="12" style="30" customWidth="1"/>
    <col min="3331" max="3331" width="17" style="30" customWidth="1"/>
    <col min="3332" max="3332" width="18.42578125" style="30" customWidth="1"/>
    <col min="3333" max="3333" width="14.28515625" style="30" customWidth="1"/>
    <col min="3334" max="3334" width="14.85546875" style="30" customWidth="1"/>
    <col min="3335" max="3335" width="38.5703125" style="30" customWidth="1"/>
    <col min="3336" max="3582" width="9.140625" style="30"/>
    <col min="3583" max="3583" width="6.5703125" style="30" customWidth="1"/>
    <col min="3584" max="3584" width="26.7109375" style="30" customWidth="1"/>
    <col min="3585" max="3585" width="39.140625" style="30" customWidth="1"/>
    <col min="3586" max="3586" width="12" style="30" customWidth="1"/>
    <col min="3587" max="3587" width="17" style="30" customWidth="1"/>
    <col min="3588" max="3588" width="18.42578125" style="30" customWidth="1"/>
    <col min="3589" max="3589" width="14.28515625" style="30" customWidth="1"/>
    <col min="3590" max="3590" width="14.85546875" style="30" customWidth="1"/>
    <col min="3591" max="3591" width="38.5703125" style="30" customWidth="1"/>
    <col min="3592" max="3838" width="9.140625" style="30"/>
    <col min="3839" max="3839" width="6.5703125" style="30" customWidth="1"/>
    <col min="3840" max="3840" width="26.7109375" style="30" customWidth="1"/>
    <col min="3841" max="3841" width="39.140625" style="30" customWidth="1"/>
    <col min="3842" max="3842" width="12" style="30" customWidth="1"/>
    <col min="3843" max="3843" width="17" style="30" customWidth="1"/>
    <col min="3844" max="3844" width="18.42578125" style="30" customWidth="1"/>
    <col min="3845" max="3845" width="14.28515625" style="30" customWidth="1"/>
    <col min="3846" max="3846" width="14.85546875" style="30" customWidth="1"/>
    <col min="3847" max="3847" width="38.5703125" style="30" customWidth="1"/>
    <col min="3848" max="4094" width="9.140625" style="30"/>
    <col min="4095" max="4095" width="6.5703125" style="30" customWidth="1"/>
    <col min="4096" max="4096" width="26.7109375" style="30" customWidth="1"/>
    <col min="4097" max="4097" width="39.140625" style="30" customWidth="1"/>
    <col min="4098" max="4098" width="12" style="30" customWidth="1"/>
    <col min="4099" max="4099" width="17" style="30" customWidth="1"/>
    <col min="4100" max="4100" width="18.42578125" style="30" customWidth="1"/>
    <col min="4101" max="4101" width="14.28515625" style="30" customWidth="1"/>
    <col min="4102" max="4102" width="14.85546875" style="30" customWidth="1"/>
    <col min="4103" max="4103" width="38.5703125" style="30" customWidth="1"/>
    <col min="4104" max="4350" width="9.140625" style="30"/>
    <col min="4351" max="4351" width="6.5703125" style="30" customWidth="1"/>
    <col min="4352" max="4352" width="26.7109375" style="30" customWidth="1"/>
    <col min="4353" max="4353" width="39.140625" style="30" customWidth="1"/>
    <col min="4354" max="4354" width="12" style="30" customWidth="1"/>
    <col min="4355" max="4355" width="17" style="30" customWidth="1"/>
    <col min="4356" max="4356" width="18.42578125" style="30" customWidth="1"/>
    <col min="4357" max="4357" width="14.28515625" style="30" customWidth="1"/>
    <col min="4358" max="4358" width="14.85546875" style="30" customWidth="1"/>
    <col min="4359" max="4359" width="38.5703125" style="30" customWidth="1"/>
    <col min="4360" max="4606" width="9.140625" style="30"/>
    <col min="4607" max="4607" width="6.5703125" style="30" customWidth="1"/>
    <col min="4608" max="4608" width="26.7109375" style="30" customWidth="1"/>
    <col min="4609" max="4609" width="39.140625" style="30" customWidth="1"/>
    <col min="4610" max="4610" width="12" style="30" customWidth="1"/>
    <col min="4611" max="4611" width="17" style="30" customWidth="1"/>
    <col min="4612" max="4612" width="18.42578125" style="30" customWidth="1"/>
    <col min="4613" max="4613" width="14.28515625" style="30" customWidth="1"/>
    <col min="4614" max="4614" width="14.85546875" style="30" customWidth="1"/>
    <col min="4615" max="4615" width="38.5703125" style="30" customWidth="1"/>
    <col min="4616" max="4862" width="9.140625" style="30"/>
    <col min="4863" max="4863" width="6.5703125" style="30" customWidth="1"/>
    <col min="4864" max="4864" width="26.7109375" style="30" customWidth="1"/>
    <col min="4865" max="4865" width="39.140625" style="30" customWidth="1"/>
    <col min="4866" max="4866" width="12" style="30" customWidth="1"/>
    <col min="4867" max="4867" width="17" style="30" customWidth="1"/>
    <col min="4868" max="4868" width="18.42578125" style="30" customWidth="1"/>
    <col min="4869" max="4869" width="14.28515625" style="30" customWidth="1"/>
    <col min="4870" max="4870" width="14.85546875" style="30" customWidth="1"/>
    <col min="4871" max="4871" width="38.5703125" style="30" customWidth="1"/>
    <col min="4872" max="5118" width="9.140625" style="30"/>
    <col min="5119" max="5119" width="6.5703125" style="30" customWidth="1"/>
    <col min="5120" max="5120" width="26.7109375" style="30" customWidth="1"/>
    <col min="5121" max="5121" width="39.140625" style="30" customWidth="1"/>
    <col min="5122" max="5122" width="12" style="30" customWidth="1"/>
    <col min="5123" max="5123" width="17" style="30" customWidth="1"/>
    <col min="5124" max="5124" width="18.42578125" style="30" customWidth="1"/>
    <col min="5125" max="5125" width="14.28515625" style="30" customWidth="1"/>
    <col min="5126" max="5126" width="14.85546875" style="30" customWidth="1"/>
    <col min="5127" max="5127" width="38.5703125" style="30" customWidth="1"/>
    <col min="5128" max="5374" width="9.140625" style="30"/>
    <col min="5375" max="5375" width="6.5703125" style="30" customWidth="1"/>
    <col min="5376" max="5376" width="26.7109375" style="30" customWidth="1"/>
    <col min="5377" max="5377" width="39.140625" style="30" customWidth="1"/>
    <col min="5378" max="5378" width="12" style="30" customWidth="1"/>
    <col min="5379" max="5379" width="17" style="30" customWidth="1"/>
    <col min="5380" max="5380" width="18.42578125" style="30" customWidth="1"/>
    <col min="5381" max="5381" width="14.28515625" style="30" customWidth="1"/>
    <col min="5382" max="5382" width="14.85546875" style="30" customWidth="1"/>
    <col min="5383" max="5383" width="38.5703125" style="30" customWidth="1"/>
    <col min="5384" max="5630" width="9.140625" style="30"/>
    <col min="5631" max="5631" width="6.5703125" style="30" customWidth="1"/>
    <col min="5632" max="5632" width="26.7109375" style="30" customWidth="1"/>
    <col min="5633" max="5633" width="39.140625" style="30" customWidth="1"/>
    <col min="5634" max="5634" width="12" style="30" customWidth="1"/>
    <col min="5635" max="5635" width="17" style="30" customWidth="1"/>
    <col min="5636" max="5636" width="18.42578125" style="30" customWidth="1"/>
    <col min="5637" max="5637" width="14.28515625" style="30" customWidth="1"/>
    <col min="5638" max="5638" width="14.85546875" style="30" customWidth="1"/>
    <col min="5639" max="5639" width="38.5703125" style="30" customWidth="1"/>
    <col min="5640" max="5886" width="9.140625" style="30"/>
    <col min="5887" max="5887" width="6.5703125" style="30" customWidth="1"/>
    <col min="5888" max="5888" width="26.7109375" style="30" customWidth="1"/>
    <col min="5889" max="5889" width="39.140625" style="30" customWidth="1"/>
    <col min="5890" max="5890" width="12" style="30" customWidth="1"/>
    <col min="5891" max="5891" width="17" style="30" customWidth="1"/>
    <col min="5892" max="5892" width="18.42578125" style="30" customWidth="1"/>
    <col min="5893" max="5893" width="14.28515625" style="30" customWidth="1"/>
    <col min="5894" max="5894" width="14.85546875" style="30" customWidth="1"/>
    <col min="5895" max="5895" width="38.5703125" style="30" customWidth="1"/>
    <col min="5896" max="6142" width="9.140625" style="30"/>
    <col min="6143" max="6143" width="6.5703125" style="30" customWidth="1"/>
    <col min="6144" max="6144" width="26.7109375" style="30" customWidth="1"/>
    <col min="6145" max="6145" width="39.140625" style="30" customWidth="1"/>
    <col min="6146" max="6146" width="12" style="30" customWidth="1"/>
    <col min="6147" max="6147" width="17" style="30" customWidth="1"/>
    <col min="6148" max="6148" width="18.42578125" style="30" customWidth="1"/>
    <col min="6149" max="6149" width="14.28515625" style="30" customWidth="1"/>
    <col min="6150" max="6150" width="14.85546875" style="30" customWidth="1"/>
    <col min="6151" max="6151" width="38.5703125" style="30" customWidth="1"/>
    <col min="6152" max="6398" width="9.140625" style="30"/>
    <col min="6399" max="6399" width="6.5703125" style="30" customWidth="1"/>
    <col min="6400" max="6400" width="26.7109375" style="30" customWidth="1"/>
    <col min="6401" max="6401" width="39.140625" style="30" customWidth="1"/>
    <col min="6402" max="6402" width="12" style="30" customWidth="1"/>
    <col min="6403" max="6403" width="17" style="30" customWidth="1"/>
    <col min="6404" max="6404" width="18.42578125" style="30" customWidth="1"/>
    <col min="6405" max="6405" width="14.28515625" style="30" customWidth="1"/>
    <col min="6406" max="6406" width="14.85546875" style="30" customWidth="1"/>
    <col min="6407" max="6407" width="38.5703125" style="30" customWidth="1"/>
    <col min="6408" max="6654" width="9.140625" style="30"/>
    <col min="6655" max="6655" width="6.5703125" style="30" customWidth="1"/>
    <col min="6656" max="6656" width="26.7109375" style="30" customWidth="1"/>
    <col min="6657" max="6657" width="39.140625" style="30" customWidth="1"/>
    <col min="6658" max="6658" width="12" style="30" customWidth="1"/>
    <col min="6659" max="6659" width="17" style="30" customWidth="1"/>
    <col min="6660" max="6660" width="18.42578125" style="30" customWidth="1"/>
    <col min="6661" max="6661" width="14.28515625" style="30" customWidth="1"/>
    <col min="6662" max="6662" width="14.85546875" style="30" customWidth="1"/>
    <col min="6663" max="6663" width="38.5703125" style="30" customWidth="1"/>
    <col min="6664" max="6910" width="9.140625" style="30"/>
    <col min="6911" max="6911" width="6.5703125" style="30" customWidth="1"/>
    <col min="6912" max="6912" width="26.7109375" style="30" customWidth="1"/>
    <col min="6913" max="6913" width="39.140625" style="30" customWidth="1"/>
    <col min="6914" max="6914" width="12" style="30" customWidth="1"/>
    <col min="6915" max="6915" width="17" style="30" customWidth="1"/>
    <col min="6916" max="6916" width="18.42578125" style="30" customWidth="1"/>
    <col min="6917" max="6917" width="14.28515625" style="30" customWidth="1"/>
    <col min="6918" max="6918" width="14.85546875" style="30" customWidth="1"/>
    <col min="6919" max="6919" width="38.5703125" style="30" customWidth="1"/>
    <col min="6920" max="7166" width="9.140625" style="30"/>
    <col min="7167" max="7167" width="6.5703125" style="30" customWidth="1"/>
    <col min="7168" max="7168" width="26.7109375" style="30" customWidth="1"/>
    <col min="7169" max="7169" width="39.140625" style="30" customWidth="1"/>
    <col min="7170" max="7170" width="12" style="30" customWidth="1"/>
    <col min="7171" max="7171" width="17" style="30" customWidth="1"/>
    <col min="7172" max="7172" width="18.42578125" style="30" customWidth="1"/>
    <col min="7173" max="7173" width="14.28515625" style="30" customWidth="1"/>
    <col min="7174" max="7174" width="14.85546875" style="30" customWidth="1"/>
    <col min="7175" max="7175" width="38.5703125" style="30" customWidth="1"/>
    <col min="7176" max="7422" width="9.140625" style="30"/>
    <col min="7423" max="7423" width="6.5703125" style="30" customWidth="1"/>
    <col min="7424" max="7424" width="26.7109375" style="30" customWidth="1"/>
    <col min="7425" max="7425" width="39.140625" style="30" customWidth="1"/>
    <col min="7426" max="7426" width="12" style="30" customWidth="1"/>
    <col min="7427" max="7427" width="17" style="30" customWidth="1"/>
    <col min="7428" max="7428" width="18.42578125" style="30" customWidth="1"/>
    <col min="7429" max="7429" width="14.28515625" style="30" customWidth="1"/>
    <col min="7430" max="7430" width="14.85546875" style="30" customWidth="1"/>
    <col min="7431" max="7431" width="38.5703125" style="30" customWidth="1"/>
    <col min="7432" max="7678" width="9.140625" style="30"/>
    <col min="7679" max="7679" width="6.5703125" style="30" customWidth="1"/>
    <col min="7680" max="7680" width="26.7109375" style="30" customWidth="1"/>
    <col min="7681" max="7681" width="39.140625" style="30" customWidth="1"/>
    <col min="7682" max="7682" width="12" style="30" customWidth="1"/>
    <col min="7683" max="7683" width="17" style="30" customWidth="1"/>
    <col min="7684" max="7684" width="18.42578125" style="30" customWidth="1"/>
    <col min="7685" max="7685" width="14.28515625" style="30" customWidth="1"/>
    <col min="7686" max="7686" width="14.85546875" style="30" customWidth="1"/>
    <col min="7687" max="7687" width="38.5703125" style="30" customWidth="1"/>
    <col min="7688" max="7934" width="9.140625" style="30"/>
    <col min="7935" max="7935" width="6.5703125" style="30" customWidth="1"/>
    <col min="7936" max="7936" width="26.7109375" style="30" customWidth="1"/>
    <col min="7937" max="7937" width="39.140625" style="30" customWidth="1"/>
    <col min="7938" max="7938" width="12" style="30" customWidth="1"/>
    <col min="7939" max="7939" width="17" style="30" customWidth="1"/>
    <col min="7940" max="7940" width="18.42578125" style="30" customWidth="1"/>
    <col min="7941" max="7941" width="14.28515625" style="30" customWidth="1"/>
    <col min="7942" max="7942" width="14.85546875" style="30" customWidth="1"/>
    <col min="7943" max="7943" width="38.5703125" style="30" customWidth="1"/>
    <col min="7944" max="8190" width="9.140625" style="30"/>
    <col min="8191" max="8191" width="6.5703125" style="30" customWidth="1"/>
    <col min="8192" max="8192" width="26.7109375" style="30" customWidth="1"/>
    <col min="8193" max="8193" width="39.140625" style="30" customWidth="1"/>
    <col min="8194" max="8194" width="12" style="30" customWidth="1"/>
    <col min="8195" max="8195" width="17" style="30" customWidth="1"/>
    <col min="8196" max="8196" width="18.42578125" style="30" customWidth="1"/>
    <col min="8197" max="8197" width="14.28515625" style="30" customWidth="1"/>
    <col min="8198" max="8198" width="14.85546875" style="30" customWidth="1"/>
    <col min="8199" max="8199" width="38.5703125" style="30" customWidth="1"/>
    <col min="8200" max="8446" width="9.140625" style="30"/>
    <col min="8447" max="8447" width="6.5703125" style="30" customWidth="1"/>
    <col min="8448" max="8448" width="26.7109375" style="30" customWidth="1"/>
    <col min="8449" max="8449" width="39.140625" style="30" customWidth="1"/>
    <col min="8450" max="8450" width="12" style="30" customWidth="1"/>
    <col min="8451" max="8451" width="17" style="30" customWidth="1"/>
    <col min="8452" max="8452" width="18.42578125" style="30" customWidth="1"/>
    <col min="8453" max="8453" width="14.28515625" style="30" customWidth="1"/>
    <col min="8454" max="8454" width="14.85546875" style="30" customWidth="1"/>
    <col min="8455" max="8455" width="38.5703125" style="30" customWidth="1"/>
    <col min="8456" max="8702" width="9.140625" style="30"/>
    <col min="8703" max="8703" width="6.5703125" style="30" customWidth="1"/>
    <col min="8704" max="8704" width="26.7109375" style="30" customWidth="1"/>
    <col min="8705" max="8705" width="39.140625" style="30" customWidth="1"/>
    <col min="8706" max="8706" width="12" style="30" customWidth="1"/>
    <col min="8707" max="8707" width="17" style="30" customWidth="1"/>
    <col min="8708" max="8708" width="18.42578125" style="30" customWidth="1"/>
    <col min="8709" max="8709" width="14.28515625" style="30" customWidth="1"/>
    <col min="8710" max="8710" width="14.85546875" style="30" customWidth="1"/>
    <col min="8711" max="8711" width="38.5703125" style="30" customWidth="1"/>
    <col min="8712" max="8958" width="9.140625" style="30"/>
    <col min="8959" max="8959" width="6.5703125" style="30" customWidth="1"/>
    <col min="8960" max="8960" width="26.7109375" style="30" customWidth="1"/>
    <col min="8961" max="8961" width="39.140625" style="30" customWidth="1"/>
    <col min="8962" max="8962" width="12" style="30" customWidth="1"/>
    <col min="8963" max="8963" width="17" style="30" customWidth="1"/>
    <col min="8964" max="8964" width="18.42578125" style="30" customWidth="1"/>
    <col min="8965" max="8965" width="14.28515625" style="30" customWidth="1"/>
    <col min="8966" max="8966" width="14.85546875" style="30" customWidth="1"/>
    <col min="8967" max="8967" width="38.5703125" style="30" customWidth="1"/>
    <col min="8968" max="9214" width="9.140625" style="30"/>
    <col min="9215" max="9215" width="6.5703125" style="30" customWidth="1"/>
    <col min="9216" max="9216" width="26.7109375" style="30" customWidth="1"/>
    <col min="9217" max="9217" width="39.140625" style="30" customWidth="1"/>
    <col min="9218" max="9218" width="12" style="30" customWidth="1"/>
    <col min="9219" max="9219" width="17" style="30" customWidth="1"/>
    <col min="9220" max="9220" width="18.42578125" style="30" customWidth="1"/>
    <col min="9221" max="9221" width="14.28515625" style="30" customWidth="1"/>
    <col min="9222" max="9222" width="14.85546875" style="30" customWidth="1"/>
    <col min="9223" max="9223" width="38.5703125" style="30" customWidth="1"/>
    <col min="9224" max="9470" width="9.140625" style="30"/>
    <col min="9471" max="9471" width="6.5703125" style="30" customWidth="1"/>
    <col min="9472" max="9472" width="26.7109375" style="30" customWidth="1"/>
    <col min="9473" max="9473" width="39.140625" style="30" customWidth="1"/>
    <col min="9474" max="9474" width="12" style="30" customWidth="1"/>
    <col min="9475" max="9475" width="17" style="30" customWidth="1"/>
    <col min="9476" max="9476" width="18.42578125" style="30" customWidth="1"/>
    <col min="9477" max="9477" width="14.28515625" style="30" customWidth="1"/>
    <col min="9478" max="9478" width="14.85546875" style="30" customWidth="1"/>
    <col min="9479" max="9479" width="38.5703125" style="30" customWidth="1"/>
    <col min="9480" max="9726" width="9.140625" style="30"/>
    <col min="9727" max="9727" width="6.5703125" style="30" customWidth="1"/>
    <col min="9728" max="9728" width="26.7109375" style="30" customWidth="1"/>
    <col min="9729" max="9729" width="39.140625" style="30" customWidth="1"/>
    <col min="9730" max="9730" width="12" style="30" customWidth="1"/>
    <col min="9731" max="9731" width="17" style="30" customWidth="1"/>
    <col min="9732" max="9732" width="18.42578125" style="30" customWidth="1"/>
    <col min="9733" max="9733" width="14.28515625" style="30" customWidth="1"/>
    <col min="9734" max="9734" width="14.85546875" style="30" customWidth="1"/>
    <col min="9735" max="9735" width="38.5703125" style="30" customWidth="1"/>
    <col min="9736" max="9982" width="9.140625" style="30"/>
    <col min="9983" max="9983" width="6.5703125" style="30" customWidth="1"/>
    <col min="9984" max="9984" width="26.7109375" style="30" customWidth="1"/>
    <col min="9985" max="9985" width="39.140625" style="30" customWidth="1"/>
    <col min="9986" max="9986" width="12" style="30" customWidth="1"/>
    <col min="9987" max="9987" width="17" style="30" customWidth="1"/>
    <col min="9988" max="9988" width="18.42578125" style="30" customWidth="1"/>
    <col min="9989" max="9989" width="14.28515625" style="30" customWidth="1"/>
    <col min="9990" max="9990" width="14.85546875" style="30" customWidth="1"/>
    <col min="9991" max="9991" width="38.5703125" style="30" customWidth="1"/>
    <col min="9992" max="10238" width="9.140625" style="30"/>
    <col min="10239" max="10239" width="6.5703125" style="30" customWidth="1"/>
    <col min="10240" max="10240" width="26.7109375" style="30" customWidth="1"/>
    <col min="10241" max="10241" width="39.140625" style="30" customWidth="1"/>
    <col min="10242" max="10242" width="12" style="30" customWidth="1"/>
    <col min="10243" max="10243" width="17" style="30" customWidth="1"/>
    <col min="10244" max="10244" width="18.42578125" style="30" customWidth="1"/>
    <col min="10245" max="10245" width="14.28515625" style="30" customWidth="1"/>
    <col min="10246" max="10246" width="14.85546875" style="30" customWidth="1"/>
    <col min="10247" max="10247" width="38.5703125" style="30" customWidth="1"/>
    <col min="10248" max="10494" width="9.140625" style="30"/>
    <col min="10495" max="10495" width="6.5703125" style="30" customWidth="1"/>
    <col min="10496" max="10496" width="26.7109375" style="30" customWidth="1"/>
    <col min="10497" max="10497" width="39.140625" style="30" customWidth="1"/>
    <col min="10498" max="10498" width="12" style="30" customWidth="1"/>
    <col min="10499" max="10499" width="17" style="30" customWidth="1"/>
    <col min="10500" max="10500" width="18.42578125" style="30" customWidth="1"/>
    <col min="10501" max="10501" width="14.28515625" style="30" customWidth="1"/>
    <col min="10502" max="10502" width="14.85546875" style="30" customWidth="1"/>
    <col min="10503" max="10503" width="38.5703125" style="30" customWidth="1"/>
    <col min="10504" max="10750" width="9.140625" style="30"/>
    <col min="10751" max="10751" width="6.5703125" style="30" customWidth="1"/>
    <col min="10752" max="10752" width="26.7109375" style="30" customWidth="1"/>
    <col min="10753" max="10753" width="39.140625" style="30" customWidth="1"/>
    <col min="10754" max="10754" width="12" style="30" customWidth="1"/>
    <col min="10755" max="10755" width="17" style="30" customWidth="1"/>
    <col min="10756" max="10756" width="18.42578125" style="30" customWidth="1"/>
    <col min="10757" max="10757" width="14.28515625" style="30" customWidth="1"/>
    <col min="10758" max="10758" width="14.85546875" style="30" customWidth="1"/>
    <col min="10759" max="10759" width="38.5703125" style="30" customWidth="1"/>
    <col min="10760" max="11006" width="9.140625" style="30"/>
    <col min="11007" max="11007" width="6.5703125" style="30" customWidth="1"/>
    <col min="11008" max="11008" width="26.7109375" style="30" customWidth="1"/>
    <col min="11009" max="11009" width="39.140625" style="30" customWidth="1"/>
    <col min="11010" max="11010" width="12" style="30" customWidth="1"/>
    <col min="11011" max="11011" width="17" style="30" customWidth="1"/>
    <col min="11012" max="11012" width="18.42578125" style="30" customWidth="1"/>
    <col min="11013" max="11013" width="14.28515625" style="30" customWidth="1"/>
    <col min="11014" max="11014" width="14.85546875" style="30" customWidth="1"/>
    <col min="11015" max="11015" width="38.5703125" style="30" customWidth="1"/>
    <col min="11016" max="11262" width="9.140625" style="30"/>
    <col min="11263" max="11263" width="6.5703125" style="30" customWidth="1"/>
    <col min="11264" max="11264" width="26.7109375" style="30" customWidth="1"/>
    <col min="11265" max="11265" width="39.140625" style="30" customWidth="1"/>
    <col min="11266" max="11266" width="12" style="30" customWidth="1"/>
    <col min="11267" max="11267" width="17" style="30" customWidth="1"/>
    <col min="11268" max="11268" width="18.42578125" style="30" customWidth="1"/>
    <col min="11269" max="11269" width="14.28515625" style="30" customWidth="1"/>
    <col min="11270" max="11270" width="14.85546875" style="30" customWidth="1"/>
    <col min="11271" max="11271" width="38.5703125" style="30" customWidth="1"/>
    <col min="11272" max="11518" width="9.140625" style="30"/>
    <col min="11519" max="11519" width="6.5703125" style="30" customWidth="1"/>
    <col min="11520" max="11520" width="26.7109375" style="30" customWidth="1"/>
    <col min="11521" max="11521" width="39.140625" style="30" customWidth="1"/>
    <col min="11522" max="11522" width="12" style="30" customWidth="1"/>
    <col min="11523" max="11523" width="17" style="30" customWidth="1"/>
    <col min="11524" max="11524" width="18.42578125" style="30" customWidth="1"/>
    <col min="11525" max="11525" width="14.28515625" style="30" customWidth="1"/>
    <col min="11526" max="11526" width="14.85546875" style="30" customWidth="1"/>
    <col min="11527" max="11527" width="38.5703125" style="30" customWidth="1"/>
    <col min="11528" max="11774" width="9.140625" style="30"/>
    <col min="11775" max="11775" width="6.5703125" style="30" customWidth="1"/>
    <col min="11776" max="11776" width="26.7109375" style="30" customWidth="1"/>
    <col min="11777" max="11777" width="39.140625" style="30" customWidth="1"/>
    <col min="11778" max="11778" width="12" style="30" customWidth="1"/>
    <col min="11779" max="11779" width="17" style="30" customWidth="1"/>
    <col min="11780" max="11780" width="18.42578125" style="30" customWidth="1"/>
    <col min="11781" max="11781" width="14.28515625" style="30" customWidth="1"/>
    <col min="11782" max="11782" width="14.85546875" style="30" customWidth="1"/>
    <col min="11783" max="11783" width="38.5703125" style="30" customWidth="1"/>
    <col min="11784" max="12030" width="9.140625" style="30"/>
    <col min="12031" max="12031" width="6.5703125" style="30" customWidth="1"/>
    <col min="12032" max="12032" width="26.7109375" style="30" customWidth="1"/>
    <col min="12033" max="12033" width="39.140625" style="30" customWidth="1"/>
    <col min="12034" max="12034" width="12" style="30" customWidth="1"/>
    <col min="12035" max="12035" width="17" style="30" customWidth="1"/>
    <col min="12036" max="12036" width="18.42578125" style="30" customWidth="1"/>
    <col min="12037" max="12037" width="14.28515625" style="30" customWidth="1"/>
    <col min="12038" max="12038" width="14.85546875" style="30" customWidth="1"/>
    <col min="12039" max="12039" width="38.5703125" style="30" customWidth="1"/>
    <col min="12040" max="12286" width="9.140625" style="30"/>
    <col min="12287" max="12287" width="6.5703125" style="30" customWidth="1"/>
    <col min="12288" max="12288" width="26.7109375" style="30" customWidth="1"/>
    <col min="12289" max="12289" width="39.140625" style="30" customWidth="1"/>
    <col min="12290" max="12290" width="12" style="30" customWidth="1"/>
    <col min="12291" max="12291" width="17" style="30" customWidth="1"/>
    <col min="12292" max="12292" width="18.42578125" style="30" customWidth="1"/>
    <col min="12293" max="12293" width="14.28515625" style="30" customWidth="1"/>
    <col min="12294" max="12294" width="14.85546875" style="30" customWidth="1"/>
    <col min="12295" max="12295" width="38.5703125" style="30" customWidth="1"/>
    <col min="12296" max="12542" width="9.140625" style="30"/>
    <col min="12543" max="12543" width="6.5703125" style="30" customWidth="1"/>
    <col min="12544" max="12544" width="26.7109375" style="30" customWidth="1"/>
    <col min="12545" max="12545" width="39.140625" style="30" customWidth="1"/>
    <col min="12546" max="12546" width="12" style="30" customWidth="1"/>
    <col min="12547" max="12547" width="17" style="30" customWidth="1"/>
    <col min="12548" max="12548" width="18.42578125" style="30" customWidth="1"/>
    <col min="12549" max="12549" width="14.28515625" style="30" customWidth="1"/>
    <col min="12550" max="12550" width="14.85546875" style="30" customWidth="1"/>
    <col min="12551" max="12551" width="38.5703125" style="30" customWidth="1"/>
    <col min="12552" max="12798" width="9.140625" style="30"/>
    <col min="12799" max="12799" width="6.5703125" style="30" customWidth="1"/>
    <col min="12800" max="12800" width="26.7109375" style="30" customWidth="1"/>
    <col min="12801" max="12801" width="39.140625" style="30" customWidth="1"/>
    <col min="12802" max="12802" width="12" style="30" customWidth="1"/>
    <col min="12803" max="12803" width="17" style="30" customWidth="1"/>
    <col min="12804" max="12804" width="18.42578125" style="30" customWidth="1"/>
    <col min="12805" max="12805" width="14.28515625" style="30" customWidth="1"/>
    <col min="12806" max="12806" width="14.85546875" style="30" customWidth="1"/>
    <col min="12807" max="12807" width="38.5703125" style="30" customWidth="1"/>
    <col min="12808" max="13054" width="9.140625" style="30"/>
    <col min="13055" max="13055" width="6.5703125" style="30" customWidth="1"/>
    <col min="13056" max="13056" width="26.7109375" style="30" customWidth="1"/>
    <col min="13057" max="13057" width="39.140625" style="30" customWidth="1"/>
    <col min="13058" max="13058" width="12" style="30" customWidth="1"/>
    <col min="13059" max="13059" width="17" style="30" customWidth="1"/>
    <col min="13060" max="13060" width="18.42578125" style="30" customWidth="1"/>
    <col min="13061" max="13061" width="14.28515625" style="30" customWidth="1"/>
    <col min="13062" max="13062" width="14.85546875" style="30" customWidth="1"/>
    <col min="13063" max="13063" width="38.5703125" style="30" customWidth="1"/>
    <col min="13064" max="13310" width="9.140625" style="30"/>
    <col min="13311" max="13311" width="6.5703125" style="30" customWidth="1"/>
    <col min="13312" max="13312" width="26.7109375" style="30" customWidth="1"/>
    <col min="13313" max="13313" width="39.140625" style="30" customWidth="1"/>
    <col min="13314" max="13314" width="12" style="30" customWidth="1"/>
    <col min="13315" max="13315" width="17" style="30" customWidth="1"/>
    <col min="13316" max="13316" width="18.42578125" style="30" customWidth="1"/>
    <col min="13317" max="13317" width="14.28515625" style="30" customWidth="1"/>
    <col min="13318" max="13318" width="14.85546875" style="30" customWidth="1"/>
    <col min="13319" max="13319" width="38.5703125" style="30" customWidth="1"/>
    <col min="13320" max="13566" width="9.140625" style="30"/>
    <col min="13567" max="13567" width="6.5703125" style="30" customWidth="1"/>
    <col min="13568" max="13568" width="26.7109375" style="30" customWidth="1"/>
    <col min="13569" max="13569" width="39.140625" style="30" customWidth="1"/>
    <col min="13570" max="13570" width="12" style="30" customWidth="1"/>
    <col min="13571" max="13571" width="17" style="30" customWidth="1"/>
    <col min="13572" max="13572" width="18.42578125" style="30" customWidth="1"/>
    <col min="13573" max="13573" width="14.28515625" style="30" customWidth="1"/>
    <col min="13574" max="13574" width="14.85546875" style="30" customWidth="1"/>
    <col min="13575" max="13575" width="38.5703125" style="30" customWidth="1"/>
    <col min="13576" max="13822" width="9.140625" style="30"/>
    <col min="13823" max="13823" width="6.5703125" style="30" customWidth="1"/>
    <col min="13824" max="13824" width="26.7109375" style="30" customWidth="1"/>
    <col min="13825" max="13825" width="39.140625" style="30" customWidth="1"/>
    <col min="13826" max="13826" width="12" style="30" customWidth="1"/>
    <col min="13827" max="13827" width="17" style="30" customWidth="1"/>
    <col min="13828" max="13828" width="18.42578125" style="30" customWidth="1"/>
    <col min="13829" max="13829" width="14.28515625" style="30" customWidth="1"/>
    <col min="13830" max="13830" width="14.85546875" style="30" customWidth="1"/>
    <col min="13831" max="13831" width="38.5703125" style="30" customWidth="1"/>
    <col min="13832" max="14078" width="9.140625" style="30"/>
    <col min="14079" max="14079" width="6.5703125" style="30" customWidth="1"/>
    <col min="14080" max="14080" width="26.7109375" style="30" customWidth="1"/>
    <col min="14081" max="14081" width="39.140625" style="30" customWidth="1"/>
    <col min="14082" max="14082" width="12" style="30" customWidth="1"/>
    <col min="14083" max="14083" width="17" style="30" customWidth="1"/>
    <col min="14084" max="14084" width="18.42578125" style="30" customWidth="1"/>
    <col min="14085" max="14085" width="14.28515625" style="30" customWidth="1"/>
    <col min="14086" max="14086" width="14.85546875" style="30" customWidth="1"/>
    <col min="14087" max="14087" width="38.5703125" style="30" customWidth="1"/>
    <col min="14088" max="14334" width="9.140625" style="30"/>
    <col min="14335" max="14335" width="6.5703125" style="30" customWidth="1"/>
    <col min="14336" max="14336" width="26.7109375" style="30" customWidth="1"/>
    <col min="14337" max="14337" width="39.140625" style="30" customWidth="1"/>
    <col min="14338" max="14338" width="12" style="30" customWidth="1"/>
    <col min="14339" max="14339" width="17" style="30" customWidth="1"/>
    <col min="14340" max="14340" width="18.42578125" style="30" customWidth="1"/>
    <col min="14341" max="14341" width="14.28515625" style="30" customWidth="1"/>
    <col min="14342" max="14342" width="14.85546875" style="30" customWidth="1"/>
    <col min="14343" max="14343" width="38.5703125" style="30" customWidth="1"/>
    <col min="14344" max="14590" width="9.140625" style="30"/>
    <col min="14591" max="14591" width="6.5703125" style="30" customWidth="1"/>
    <col min="14592" max="14592" width="26.7109375" style="30" customWidth="1"/>
    <col min="14593" max="14593" width="39.140625" style="30" customWidth="1"/>
    <col min="14594" max="14594" width="12" style="30" customWidth="1"/>
    <col min="14595" max="14595" width="17" style="30" customWidth="1"/>
    <col min="14596" max="14596" width="18.42578125" style="30" customWidth="1"/>
    <col min="14597" max="14597" width="14.28515625" style="30" customWidth="1"/>
    <col min="14598" max="14598" width="14.85546875" style="30" customWidth="1"/>
    <col min="14599" max="14599" width="38.5703125" style="30" customWidth="1"/>
    <col min="14600" max="14846" width="9.140625" style="30"/>
    <col min="14847" max="14847" width="6.5703125" style="30" customWidth="1"/>
    <col min="14848" max="14848" width="26.7109375" style="30" customWidth="1"/>
    <col min="14849" max="14849" width="39.140625" style="30" customWidth="1"/>
    <col min="14850" max="14850" width="12" style="30" customWidth="1"/>
    <col min="14851" max="14851" width="17" style="30" customWidth="1"/>
    <col min="14852" max="14852" width="18.42578125" style="30" customWidth="1"/>
    <col min="14853" max="14853" width="14.28515625" style="30" customWidth="1"/>
    <col min="14854" max="14854" width="14.85546875" style="30" customWidth="1"/>
    <col min="14855" max="14855" width="38.5703125" style="30" customWidth="1"/>
    <col min="14856" max="15102" width="9.140625" style="30"/>
    <col min="15103" max="15103" width="6.5703125" style="30" customWidth="1"/>
    <col min="15104" max="15104" width="26.7109375" style="30" customWidth="1"/>
    <col min="15105" max="15105" width="39.140625" style="30" customWidth="1"/>
    <col min="15106" max="15106" width="12" style="30" customWidth="1"/>
    <col min="15107" max="15107" width="17" style="30" customWidth="1"/>
    <col min="15108" max="15108" width="18.42578125" style="30" customWidth="1"/>
    <col min="15109" max="15109" width="14.28515625" style="30" customWidth="1"/>
    <col min="15110" max="15110" width="14.85546875" style="30" customWidth="1"/>
    <col min="15111" max="15111" width="38.5703125" style="30" customWidth="1"/>
    <col min="15112" max="15358" width="9.140625" style="30"/>
    <col min="15359" max="15359" width="6.5703125" style="30" customWidth="1"/>
    <col min="15360" max="15360" width="26.7109375" style="30" customWidth="1"/>
    <col min="15361" max="15361" width="39.140625" style="30" customWidth="1"/>
    <col min="15362" max="15362" width="12" style="30" customWidth="1"/>
    <col min="15363" max="15363" width="17" style="30" customWidth="1"/>
    <col min="15364" max="15364" width="18.42578125" style="30" customWidth="1"/>
    <col min="15365" max="15365" width="14.28515625" style="30" customWidth="1"/>
    <col min="15366" max="15366" width="14.85546875" style="30" customWidth="1"/>
    <col min="15367" max="15367" width="38.5703125" style="30" customWidth="1"/>
    <col min="15368" max="15614" width="9.140625" style="30"/>
    <col min="15615" max="15615" width="6.5703125" style="30" customWidth="1"/>
    <col min="15616" max="15616" width="26.7109375" style="30" customWidth="1"/>
    <col min="15617" max="15617" width="39.140625" style="30" customWidth="1"/>
    <col min="15618" max="15618" width="12" style="30" customWidth="1"/>
    <col min="15619" max="15619" width="17" style="30" customWidth="1"/>
    <col min="15620" max="15620" width="18.42578125" style="30" customWidth="1"/>
    <col min="15621" max="15621" width="14.28515625" style="30" customWidth="1"/>
    <col min="15622" max="15622" width="14.85546875" style="30" customWidth="1"/>
    <col min="15623" max="15623" width="38.5703125" style="30" customWidth="1"/>
    <col min="15624" max="15870" width="9.140625" style="30"/>
    <col min="15871" max="15871" width="6.5703125" style="30" customWidth="1"/>
    <col min="15872" max="15872" width="26.7109375" style="30" customWidth="1"/>
    <col min="15873" max="15873" width="39.140625" style="30" customWidth="1"/>
    <col min="15874" max="15874" width="12" style="30" customWidth="1"/>
    <col min="15875" max="15875" width="17" style="30" customWidth="1"/>
    <col min="15876" max="15876" width="18.42578125" style="30" customWidth="1"/>
    <col min="15877" max="15877" width="14.28515625" style="30" customWidth="1"/>
    <col min="15878" max="15878" width="14.85546875" style="30" customWidth="1"/>
    <col min="15879" max="15879" width="38.5703125" style="30" customWidth="1"/>
    <col min="15880" max="16126" width="9.140625" style="30"/>
    <col min="16127" max="16127" width="6.5703125" style="30" customWidth="1"/>
    <col min="16128" max="16128" width="26.7109375" style="30" customWidth="1"/>
    <col min="16129" max="16129" width="39.140625" style="30" customWidth="1"/>
    <col min="16130" max="16130" width="12" style="30" customWidth="1"/>
    <col min="16131" max="16131" width="17" style="30" customWidth="1"/>
    <col min="16132" max="16132" width="18.42578125" style="30" customWidth="1"/>
    <col min="16133" max="16133" width="14.28515625" style="30" customWidth="1"/>
    <col min="16134" max="16134" width="14.85546875" style="30" customWidth="1"/>
    <col min="16135" max="16135" width="38.5703125" style="30" customWidth="1"/>
    <col min="16136" max="16384" width="9.140625" style="30"/>
  </cols>
  <sheetData>
    <row r="1" spans="1:7" x14ac:dyDescent="0.2">
      <c r="G1" s="31" t="s">
        <v>416</v>
      </c>
    </row>
    <row r="3" spans="1:7" ht="36.75" customHeight="1" x14ac:dyDescent="0.2">
      <c r="A3" s="1"/>
      <c r="B3" s="230" t="s">
        <v>472</v>
      </c>
      <c r="C3" s="230"/>
      <c r="D3" s="230"/>
      <c r="E3" s="230"/>
      <c r="F3" s="230"/>
      <c r="G3" s="230"/>
    </row>
    <row r="4" spans="1:7" x14ac:dyDescent="0.2">
      <c r="A4" s="1"/>
      <c r="B4" s="1"/>
      <c r="C4" s="1"/>
      <c r="D4" s="2"/>
      <c r="E4" s="1"/>
      <c r="F4" s="1"/>
      <c r="G4" s="3"/>
    </row>
    <row r="5" spans="1:7" x14ac:dyDescent="0.2">
      <c r="A5" s="3"/>
      <c r="B5" s="3"/>
      <c r="C5" s="3"/>
      <c r="D5" s="4"/>
      <c r="E5" s="232" t="s">
        <v>3</v>
      </c>
      <c r="F5" s="232"/>
      <c r="G5" s="194" t="s">
        <v>4</v>
      </c>
    </row>
    <row r="6" spans="1:7" x14ac:dyDescent="0.2">
      <c r="A6" s="189" t="s">
        <v>5</v>
      </c>
      <c r="B6" s="189"/>
      <c r="C6" s="193" t="s">
        <v>6</v>
      </c>
      <c r="D6" s="193"/>
      <c r="E6" s="5"/>
      <c r="F6" s="5"/>
      <c r="G6" s="199"/>
    </row>
    <row r="7" spans="1:7" ht="25.5" x14ac:dyDescent="0.2">
      <c r="A7" s="6" t="s">
        <v>7</v>
      </c>
      <c r="B7" s="7" t="s">
        <v>8</v>
      </c>
      <c r="C7" s="7" t="s">
        <v>9</v>
      </c>
      <c r="D7" s="6" t="s">
        <v>10</v>
      </c>
      <c r="E7" s="7" t="s">
        <v>11</v>
      </c>
      <c r="F7" s="7" t="s">
        <v>12</v>
      </c>
      <c r="G7" s="8"/>
    </row>
    <row r="8" spans="1:7" ht="38.25" customHeight="1" x14ac:dyDescent="0.2">
      <c r="A8" s="193">
        <v>1</v>
      </c>
      <c r="B8" s="194" t="s">
        <v>471</v>
      </c>
      <c r="C8" s="80" t="s">
        <v>114</v>
      </c>
      <c r="D8" s="8" t="s">
        <v>115</v>
      </c>
      <c r="E8" s="8">
        <v>14</v>
      </c>
      <c r="F8" s="8">
        <v>1</v>
      </c>
      <c r="G8" s="203">
        <f>((F9/E9+F10/E10+F11/E11+F12/E12+F13/E13+F14/E14)/6)/(F16/E16)*100</f>
        <v>420.2569561604829</v>
      </c>
    </row>
    <row r="9" spans="1:7" ht="38.25" customHeight="1" x14ac:dyDescent="0.2">
      <c r="A9" s="193"/>
      <c r="B9" s="195"/>
      <c r="C9" s="62" t="s">
        <v>116</v>
      </c>
      <c r="D9" s="8" t="s">
        <v>115</v>
      </c>
      <c r="E9" s="8">
        <v>2700</v>
      </c>
      <c r="F9" s="8">
        <v>3728</v>
      </c>
      <c r="G9" s="203"/>
    </row>
    <row r="10" spans="1:7" ht="25.5" x14ac:dyDescent="0.2">
      <c r="A10" s="193"/>
      <c r="B10" s="195"/>
      <c r="C10" s="62" t="s">
        <v>117</v>
      </c>
      <c r="D10" s="8" t="s">
        <v>115</v>
      </c>
      <c r="E10" s="8">
        <v>1500</v>
      </c>
      <c r="F10" s="8">
        <v>4379</v>
      </c>
      <c r="G10" s="203"/>
    </row>
    <row r="11" spans="1:7" ht="38.25" x14ac:dyDescent="0.2">
      <c r="A11" s="193"/>
      <c r="B11" s="195"/>
      <c r="C11" s="80" t="s">
        <v>118</v>
      </c>
      <c r="D11" s="59" t="s">
        <v>26</v>
      </c>
      <c r="E11" s="8">
        <v>185</v>
      </c>
      <c r="F11" s="8">
        <v>195.42</v>
      </c>
      <c r="G11" s="203"/>
    </row>
    <row r="12" spans="1:7" ht="51" customHeight="1" x14ac:dyDescent="0.2">
      <c r="A12" s="193"/>
      <c r="B12" s="195"/>
      <c r="C12" s="80" t="s">
        <v>119</v>
      </c>
      <c r="D12" s="8" t="s">
        <v>30</v>
      </c>
      <c r="E12" s="8">
        <v>65</v>
      </c>
      <c r="F12" s="8">
        <v>65</v>
      </c>
      <c r="G12" s="203"/>
    </row>
    <row r="13" spans="1:7" ht="25.5" customHeight="1" x14ac:dyDescent="0.2">
      <c r="A13" s="193"/>
      <c r="B13" s="195"/>
      <c r="C13" s="62" t="s">
        <v>120</v>
      </c>
      <c r="D13" s="8" t="s">
        <v>30</v>
      </c>
      <c r="E13" s="8">
        <v>22</v>
      </c>
      <c r="F13" s="8">
        <v>28</v>
      </c>
      <c r="G13" s="203"/>
    </row>
    <row r="14" spans="1:7" ht="25.5" x14ac:dyDescent="0.2">
      <c r="A14" s="193"/>
      <c r="B14" s="195"/>
      <c r="C14" s="62" t="s">
        <v>121</v>
      </c>
      <c r="D14" s="8" t="s">
        <v>30</v>
      </c>
      <c r="E14" s="8">
        <v>42</v>
      </c>
      <c r="F14" s="8">
        <v>4</v>
      </c>
      <c r="G14" s="203"/>
    </row>
    <row r="15" spans="1:7" x14ac:dyDescent="0.2">
      <c r="A15" s="193"/>
      <c r="B15" s="195"/>
      <c r="C15" s="62" t="s">
        <v>122</v>
      </c>
      <c r="D15" s="8" t="s">
        <v>30</v>
      </c>
      <c r="E15" s="8">
        <v>2</v>
      </c>
      <c r="F15" s="8">
        <v>1</v>
      </c>
      <c r="G15" s="203"/>
    </row>
    <row r="16" spans="1:7" x14ac:dyDescent="0.2">
      <c r="A16" s="193"/>
      <c r="B16" s="195"/>
      <c r="C16" s="75" t="s">
        <v>56</v>
      </c>
      <c r="D16" s="49" t="s">
        <v>21</v>
      </c>
      <c r="E16" s="78">
        <f>SUM(E17:E18)</f>
        <v>36543.272900000004</v>
      </c>
      <c r="F16" s="78">
        <f>SUM(F17:F18)</f>
        <v>11194.481889999999</v>
      </c>
      <c r="G16" s="203"/>
    </row>
    <row r="17" spans="1:7" x14ac:dyDescent="0.2">
      <c r="A17" s="193"/>
      <c r="B17" s="237"/>
      <c r="C17" s="62" t="s">
        <v>22</v>
      </c>
      <c r="D17" s="8" t="s">
        <v>21</v>
      </c>
      <c r="E17" s="85">
        <v>4340.0350500000004</v>
      </c>
      <c r="F17" s="85">
        <v>3687.0380399999999</v>
      </c>
      <c r="G17" s="203"/>
    </row>
    <row r="18" spans="1:7" x14ac:dyDescent="0.2">
      <c r="A18" s="193"/>
      <c r="B18" s="238"/>
      <c r="C18" s="80" t="s">
        <v>31</v>
      </c>
      <c r="D18" s="8" t="s">
        <v>21</v>
      </c>
      <c r="E18" s="85">
        <v>32203.237850000001</v>
      </c>
      <c r="F18" s="85">
        <v>7507.4438499999997</v>
      </c>
      <c r="G18" s="203"/>
    </row>
  </sheetData>
  <mergeCells count="8">
    <mergeCell ref="A8:A18"/>
    <mergeCell ref="B8:B18"/>
    <mergeCell ref="G8:G18"/>
    <mergeCell ref="B3:G3"/>
    <mergeCell ref="E5:F5"/>
    <mergeCell ref="G5:G6"/>
    <mergeCell ref="A6:B6"/>
    <mergeCell ref="C6:D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E1" sqref="E1:F1048576"/>
    </sheetView>
  </sheetViews>
  <sheetFormatPr defaultRowHeight="12.75" x14ac:dyDescent="0.2"/>
  <cols>
    <col min="1" max="1" width="9.140625" style="30"/>
    <col min="2" max="2" width="35" style="30" customWidth="1"/>
    <col min="3" max="3" width="30.85546875" style="30" customWidth="1"/>
    <col min="4" max="4" width="9.140625" style="30"/>
    <col min="5" max="5" width="13" style="30" customWidth="1"/>
    <col min="6" max="6" width="14.85546875" style="30" customWidth="1"/>
    <col min="7" max="7" width="26.7109375" style="30" customWidth="1"/>
    <col min="8" max="255" width="9.140625" style="30"/>
    <col min="256" max="256" width="35" style="30" customWidth="1"/>
    <col min="257" max="257" width="30.85546875" style="30" customWidth="1"/>
    <col min="258" max="258" width="9.140625" style="30"/>
    <col min="259" max="259" width="13.7109375" style="30" customWidth="1"/>
    <col min="260" max="260" width="13.28515625" style="30" customWidth="1"/>
    <col min="261" max="261" width="13" style="30" customWidth="1"/>
    <col min="262" max="262" width="14.85546875" style="30" customWidth="1"/>
    <col min="263" max="263" width="26.7109375" style="30" customWidth="1"/>
    <col min="264" max="511" width="9.140625" style="30"/>
    <col min="512" max="512" width="35" style="30" customWidth="1"/>
    <col min="513" max="513" width="30.85546875" style="30" customWidth="1"/>
    <col min="514" max="514" width="9.140625" style="30"/>
    <col min="515" max="515" width="13.7109375" style="30" customWidth="1"/>
    <col min="516" max="516" width="13.28515625" style="30" customWidth="1"/>
    <col min="517" max="517" width="13" style="30" customWidth="1"/>
    <col min="518" max="518" width="14.85546875" style="30" customWidth="1"/>
    <col min="519" max="519" width="26.7109375" style="30" customWidth="1"/>
    <col min="520" max="767" width="9.140625" style="30"/>
    <col min="768" max="768" width="35" style="30" customWidth="1"/>
    <col min="769" max="769" width="30.85546875" style="30" customWidth="1"/>
    <col min="770" max="770" width="9.140625" style="30"/>
    <col min="771" max="771" width="13.7109375" style="30" customWidth="1"/>
    <col min="772" max="772" width="13.28515625" style="30" customWidth="1"/>
    <col min="773" max="773" width="13" style="30" customWidth="1"/>
    <col min="774" max="774" width="14.85546875" style="30" customWidth="1"/>
    <col min="775" max="775" width="26.7109375" style="30" customWidth="1"/>
    <col min="776" max="1023" width="9.140625" style="30"/>
    <col min="1024" max="1024" width="35" style="30" customWidth="1"/>
    <col min="1025" max="1025" width="30.85546875" style="30" customWidth="1"/>
    <col min="1026" max="1026" width="9.140625" style="30"/>
    <col min="1027" max="1027" width="13.7109375" style="30" customWidth="1"/>
    <col min="1028" max="1028" width="13.28515625" style="30" customWidth="1"/>
    <col min="1029" max="1029" width="13" style="30" customWidth="1"/>
    <col min="1030" max="1030" width="14.85546875" style="30" customWidth="1"/>
    <col min="1031" max="1031" width="26.7109375" style="30" customWidth="1"/>
    <col min="1032" max="1279" width="9.140625" style="30"/>
    <col min="1280" max="1280" width="35" style="30" customWidth="1"/>
    <col min="1281" max="1281" width="30.85546875" style="30" customWidth="1"/>
    <col min="1282" max="1282" width="9.140625" style="30"/>
    <col min="1283" max="1283" width="13.7109375" style="30" customWidth="1"/>
    <col min="1284" max="1284" width="13.28515625" style="30" customWidth="1"/>
    <col min="1285" max="1285" width="13" style="30" customWidth="1"/>
    <col min="1286" max="1286" width="14.85546875" style="30" customWidth="1"/>
    <col min="1287" max="1287" width="26.7109375" style="30" customWidth="1"/>
    <col min="1288" max="1535" width="9.140625" style="30"/>
    <col min="1536" max="1536" width="35" style="30" customWidth="1"/>
    <col min="1537" max="1537" width="30.85546875" style="30" customWidth="1"/>
    <col min="1538" max="1538" width="9.140625" style="30"/>
    <col min="1539" max="1539" width="13.7109375" style="30" customWidth="1"/>
    <col min="1540" max="1540" width="13.28515625" style="30" customWidth="1"/>
    <col min="1541" max="1541" width="13" style="30" customWidth="1"/>
    <col min="1542" max="1542" width="14.85546875" style="30" customWidth="1"/>
    <col min="1543" max="1543" width="26.7109375" style="30" customWidth="1"/>
    <col min="1544" max="1791" width="9.140625" style="30"/>
    <col min="1792" max="1792" width="35" style="30" customWidth="1"/>
    <col min="1793" max="1793" width="30.85546875" style="30" customWidth="1"/>
    <col min="1794" max="1794" width="9.140625" style="30"/>
    <col min="1795" max="1795" width="13.7109375" style="30" customWidth="1"/>
    <col min="1796" max="1796" width="13.28515625" style="30" customWidth="1"/>
    <col min="1797" max="1797" width="13" style="30" customWidth="1"/>
    <col min="1798" max="1798" width="14.85546875" style="30" customWidth="1"/>
    <col min="1799" max="1799" width="26.7109375" style="30" customWidth="1"/>
    <col min="1800" max="2047" width="9.140625" style="30"/>
    <col min="2048" max="2048" width="35" style="30" customWidth="1"/>
    <col min="2049" max="2049" width="30.85546875" style="30" customWidth="1"/>
    <col min="2050" max="2050" width="9.140625" style="30"/>
    <col min="2051" max="2051" width="13.7109375" style="30" customWidth="1"/>
    <col min="2052" max="2052" width="13.28515625" style="30" customWidth="1"/>
    <col min="2053" max="2053" width="13" style="30" customWidth="1"/>
    <col min="2054" max="2054" width="14.85546875" style="30" customWidth="1"/>
    <col min="2055" max="2055" width="26.7109375" style="30" customWidth="1"/>
    <col min="2056" max="2303" width="9.140625" style="30"/>
    <col min="2304" max="2304" width="35" style="30" customWidth="1"/>
    <col min="2305" max="2305" width="30.85546875" style="30" customWidth="1"/>
    <col min="2306" max="2306" width="9.140625" style="30"/>
    <col min="2307" max="2307" width="13.7109375" style="30" customWidth="1"/>
    <col min="2308" max="2308" width="13.28515625" style="30" customWidth="1"/>
    <col min="2309" max="2309" width="13" style="30" customWidth="1"/>
    <col min="2310" max="2310" width="14.85546875" style="30" customWidth="1"/>
    <col min="2311" max="2311" width="26.7109375" style="30" customWidth="1"/>
    <col min="2312" max="2559" width="9.140625" style="30"/>
    <col min="2560" max="2560" width="35" style="30" customWidth="1"/>
    <col min="2561" max="2561" width="30.85546875" style="30" customWidth="1"/>
    <col min="2562" max="2562" width="9.140625" style="30"/>
    <col min="2563" max="2563" width="13.7109375" style="30" customWidth="1"/>
    <col min="2564" max="2564" width="13.28515625" style="30" customWidth="1"/>
    <col min="2565" max="2565" width="13" style="30" customWidth="1"/>
    <col min="2566" max="2566" width="14.85546875" style="30" customWidth="1"/>
    <col min="2567" max="2567" width="26.7109375" style="30" customWidth="1"/>
    <col min="2568" max="2815" width="9.140625" style="30"/>
    <col min="2816" max="2816" width="35" style="30" customWidth="1"/>
    <col min="2817" max="2817" width="30.85546875" style="30" customWidth="1"/>
    <col min="2818" max="2818" width="9.140625" style="30"/>
    <col min="2819" max="2819" width="13.7109375" style="30" customWidth="1"/>
    <col min="2820" max="2820" width="13.28515625" style="30" customWidth="1"/>
    <col min="2821" max="2821" width="13" style="30" customWidth="1"/>
    <col min="2822" max="2822" width="14.85546875" style="30" customWidth="1"/>
    <col min="2823" max="2823" width="26.7109375" style="30" customWidth="1"/>
    <col min="2824" max="3071" width="9.140625" style="30"/>
    <col min="3072" max="3072" width="35" style="30" customWidth="1"/>
    <col min="3073" max="3073" width="30.85546875" style="30" customWidth="1"/>
    <col min="3074" max="3074" width="9.140625" style="30"/>
    <col min="3075" max="3075" width="13.7109375" style="30" customWidth="1"/>
    <col min="3076" max="3076" width="13.28515625" style="30" customWidth="1"/>
    <col min="3077" max="3077" width="13" style="30" customWidth="1"/>
    <col min="3078" max="3078" width="14.85546875" style="30" customWidth="1"/>
    <col min="3079" max="3079" width="26.7109375" style="30" customWidth="1"/>
    <col min="3080" max="3327" width="9.140625" style="30"/>
    <col min="3328" max="3328" width="35" style="30" customWidth="1"/>
    <col min="3329" max="3329" width="30.85546875" style="30" customWidth="1"/>
    <col min="3330" max="3330" width="9.140625" style="30"/>
    <col min="3331" max="3331" width="13.7109375" style="30" customWidth="1"/>
    <col min="3332" max="3332" width="13.28515625" style="30" customWidth="1"/>
    <col min="3333" max="3333" width="13" style="30" customWidth="1"/>
    <col min="3334" max="3334" width="14.85546875" style="30" customWidth="1"/>
    <col min="3335" max="3335" width="26.7109375" style="30" customWidth="1"/>
    <col min="3336" max="3583" width="9.140625" style="30"/>
    <col min="3584" max="3584" width="35" style="30" customWidth="1"/>
    <col min="3585" max="3585" width="30.85546875" style="30" customWidth="1"/>
    <col min="3586" max="3586" width="9.140625" style="30"/>
    <col min="3587" max="3587" width="13.7109375" style="30" customWidth="1"/>
    <col min="3588" max="3588" width="13.28515625" style="30" customWidth="1"/>
    <col min="3589" max="3589" width="13" style="30" customWidth="1"/>
    <col min="3590" max="3590" width="14.85546875" style="30" customWidth="1"/>
    <col min="3591" max="3591" width="26.7109375" style="30" customWidth="1"/>
    <col min="3592" max="3839" width="9.140625" style="30"/>
    <col min="3840" max="3840" width="35" style="30" customWidth="1"/>
    <col min="3841" max="3841" width="30.85546875" style="30" customWidth="1"/>
    <col min="3842" max="3842" width="9.140625" style="30"/>
    <col min="3843" max="3843" width="13.7109375" style="30" customWidth="1"/>
    <col min="3844" max="3844" width="13.28515625" style="30" customWidth="1"/>
    <col min="3845" max="3845" width="13" style="30" customWidth="1"/>
    <col min="3846" max="3846" width="14.85546875" style="30" customWidth="1"/>
    <col min="3847" max="3847" width="26.7109375" style="30" customWidth="1"/>
    <col min="3848" max="4095" width="9.140625" style="30"/>
    <col min="4096" max="4096" width="35" style="30" customWidth="1"/>
    <col min="4097" max="4097" width="30.85546875" style="30" customWidth="1"/>
    <col min="4098" max="4098" width="9.140625" style="30"/>
    <col min="4099" max="4099" width="13.7109375" style="30" customWidth="1"/>
    <col min="4100" max="4100" width="13.28515625" style="30" customWidth="1"/>
    <col min="4101" max="4101" width="13" style="30" customWidth="1"/>
    <col min="4102" max="4102" width="14.85546875" style="30" customWidth="1"/>
    <col min="4103" max="4103" width="26.7109375" style="30" customWidth="1"/>
    <col min="4104" max="4351" width="9.140625" style="30"/>
    <col min="4352" max="4352" width="35" style="30" customWidth="1"/>
    <col min="4353" max="4353" width="30.85546875" style="30" customWidth="1"/>
    <col min="4354" max="4354" width="9.140625" style="30"/>
    <col min="4355" max="4355" width="13.7109375" style="30" customWidth="1"/>
    <col min="4356" max="4356" width="13.28515625" style="30" customWidth="1"/>
    <col min="4357" max="4357" width="13" style="30" customWidth="1"/>
    <col min="4358" max="4358" width="14.85546875" style="30" customWidth="1"/>
    <col min="4359" max="4359" width="26.7109375" style="30" customWidth="1"/>
    <col min="4360" max="4607" width="9.140625" style="30"/>
    <col min="4608" max="4608" width="35" style="30" customWidth="1"/>
    <col min="4609" max="4609" width="30.85546875" style="30" customWidth="1"/>
    <col min="4610" max="4610" width="9.140625" style="30"/>
    <col min="4611" max="4611" width="13.7109375" style="30" customWidth="1"/>
    <col min="4612" max="4612" width="13.28515625" style="30" customWidth="1"/>
    <col min="4613" max="4613" width="13" style="30" customWidth="1"/>
    <col min="4614" max="4614" width="14.85546875" style="30" customWidth="1"/>
    <col min="4615" max="4615" width="26.7109375" style="30" customWidth="1"/>
    <col min="4616" max="4863" width="9.140625" style="30"/>
    <col min="4864" max="4864" width="35" style="30" customWidth="1"/>
    <col min="4865" max="4865" width="30.85546875" style="30" customWidth="1"/>
    <col min="4866" max="4866" width="9.140625" style="30"/>
    <col min="4867" max="4867" width="13.7109375" style="30" customWidth="1"/>
    <col min="4868" max="4868" width="13.28515625" style="30" customWidth="1"/>
    <col min="4869" max="4869" width="13" style="30" customWidth="1"/>
    <col min="4870" max="4870" width="14.85546875" style="30" customWidth="1"/>
    <col min="4871" max="4871" width="26.7109375" style="30" customWidth="1"/>
    <col min="4872" max="5119" width="9.140625" style="30"/>
    <col min="5120" max="5120" width="35" style="30" customWidth="1"/>
    <col min="5121" max="5121" width="30.85546875" style="30" customWidth="1"/>
    <col min="5122" max="5122" width="9.140625" style="30"/>
    <col min="5123" max="5123" width="13.7109375" style="30" customWidth="1"/>
    <col min="5124" max="5124" width="13.28515625" style="30" customWidth="1"/>
    <col min="5125" max="5125" width="13" style="30" customWidth="1"/>
    <col min="5126" max="5126" width="14.85546875" style="30" customWidth="1"/>
    <col min="5127" max="5127" width="26.7109375" style="30" customWidth="1"/>
    <col min="5128" max="5375" width="9.140625" style="30"/>
    <col min="5376" max="5376" width="35" style="30" customWidth="1"/>
    <col min="5377" max="5377" width="30.85546875" style="30" customWidth="1"/>
    <col min="5378" max="5378" width="9.140625" style="30"/>
    <col min="5379" max="5379" width="13.7109375" style="30" customWidth="1"/>
    <col min="5380" max="5380" width="13.28515625" style="30" customWidth="1"/>
    <col min="5381" max="5381" width="13" style="30" customWidth="1"/>
    <col min="5382" max="5382" width="14.85546875" style="30" customWidth="1"/>
    <col min="5383" max="5383" width="26.7109375" style="30" customWidth="1"/>
    <col min="5384" max="5631" width="9.140625" style="30"/>
    <col min="5632" max="5632" width="35" style="30" customWidth="1"/>
    <col min="5633" max="5633" width="30.85546875" style="30" customWidth="1"/>
    <col min="5634" max="5634" width="9.140625" style="30"/>
    <col min="5635" max="5635" width="13.7109375" style="30" customWidth="1"/>
    <col min="5636" max="5636" width="13.28515625" style="30" customWidth="1"/>
    <col min="5637" max="5637" width="13" style="30" customWidth="1"/>
    <col min="5638" max="5638" width="14.85546875" style="30" customWidth="1"/>
    <col min="5639" max="5639" width="26.7109375" style="30" customWidth="1"/>
    <col min="5640" max="5887" width="9.140625" style="30"/>
    <col min="5888" max="5888" width="35" style="30" customWidth="1"/>
    <col min="5889" max="5889" width="30.85546875" style="30" customWidth="1"/>
    <col min="5890" max="5890" width="9.140625" style="30"/>
    <col min="5891" max="5891" width="13.7109375" style="30" customWidth="1"/>
    <col min="5892" max="5892" width="13.28515625" style="30" customWidth="1"/>
    <col min="5893" max="5893" width="13" style="30" customWidth="1"/>
    <col min="5894" max="5894" width="14.85546875" style="30" customWidth="1"/>
    <col min="5895" max="5895" width="26.7109375" style="30" customWidth="1"/>
    <col min="5896" max="6143" width="9.140625" style="30"/>
    <col min="6144" max="6144" width="35" style="30" customWidth="1"/>
    <col min="6145" max="6145" width="30.85546875" style="30" customWidth="1"/>
    <col min="6146" max="6146" width="9.140625" style="30"/>
    <col min="6147" max="6147" width="13.7109375" style="30" customWidth="1"/>
    <col min="6148" max="6148" width="13.28515625" style="30" customWidth="1"/>
    <col min="6149" max="6149" width="13" style="30" customWidth="1"/>
    <col min="6150" max="6150" width="14.85546875" style="30" customWidth="1"/>
    <col min="6151" max="6151" width="26.7109375" style="30" customWidth="1"/>
    <col min="6152" max="6399" width="9.140625" style="30"/>
    <col min="6400" max="6400" width="35" style="30" customWidth="1"/>
    <col min="6401" max="6401" width="30.85546875" style="30" customWidth="1"/>
    <col min="6402" max="6402" width="9.140625" style="30"/>
    <col min="6403" max="6403" width="13.7109375" style="30" customWidth="1"/>
    <col min="6404" max="6404" width="13.28515625" style="30" customWidth="1"/>
    <col min="6405" max="6405" width="13" style="30" customWidth="1"/>
    <col min="6406" max="6406" width="14.85546875" style="30" customWidth="1"/>
    <col min="6407" max="6407" width="26.7109375" style="30" customWidth="1"/>
    <col min="6408" max="6655" width="9.140625" style="30"/>
    <col min="6656" max="6656" width="35" style="30" customWidth="1"/>
    <col min="6657" max="6657" width="30.85546875" style="30" customWidth="1"/>
    <col min="6658" max="6658" width="9.140625" style="30"/>
    <col min="6659" max="6659" width="13.7109375" style="30" customWidth="1"/>
    <col min="6660" max="6660" width="13.28515625" style="30" customWidth="1"/>
    <col min="6661" max="6661" width="13" style="30" customWidth="1"/>
    <col min="6662" max="6662" width="14.85546875" style="30" customWidth="1"/>
    <col min="6663" max="6663" width="26.7109375" style="30" customWidth="1"/>
    <col min="6664" max="6911" width="9.140625" style="30"/>
    <col min="6912" max="6912" width="35" style="30" customWidth="1"/>
    <col min="6913" max="6913" width="30.85546875" style="30" customWidth="1"/>
    <col min="6914" max="6914" width="9.140625" style="30"/>
    <col min="6915" max="6915" width="13.7109375" style="30" customWidth="1"/>
    <col min="6916" max="6916" width="13.28515625" style="30" customWidth="1"/>
    <col min="6917" max="6917" width="13" style="30" customWidth="1"/>
    <col min="6918" max="6918" width="14.85546875" style="30" customWidth="1"/>
    <col min="6919" max="6919" width="26.7109375" style="30" customWidth="1"/>
    <col min="6920" max="7167" width="9.140625" style="30"/>
    <col min="7168" max="7168" width="35" style="30" customWidth="1"/>
    <col min="7169" max="7169" width="30.85546875" style="30" customWidth="1"/>
    <col min="7170" max="7170" width="9.140625" style="30"/>
    <col min="7171" max="7171" width="13.7109375" style="30" customWidth="1"/>
    <col min="7172" max="7172" width="13.28515625" style="30" customWidth="1"/>
    <col min="7173" max="7173" width="13" style="30" customWidth="1"/>
    <col min="7174" max="7174" width="14.85546875" style="30" customWidth="1"/>
    <col min="7175" max="7175" width="26.7109375" style="30" customWidth="1"/>
    <col min="7176" max="7423" width="9.140625" style="30"/>
    <col min="7424" max="7424" width="35" style="30" customWidth="1"/>
    <col min="7425" max="7425" width="30.85546875" style="30" customWidth="1"/>
    <col min="7426" max="7426" width="9.140625" style="30"/>
    <col min="7427" max="7427" width="13.7109375" style="30" customWidth="1"/>
    <col min="7428" max="7428" width="13.28515625" style="30" customWidth="1"/>
    <col min="7429" max="7429" width="13" style="30" customWidth="1"/>
    <col min="7430" max="7430" width="14.85546875" style="30" customWidth="1"/>
    <col min="7431" max="7431" width="26.7109375" style="30" customWidth="1"/>
    <col min="7432" max="7679" width="9.140625" style="30"/>
    <col min="7680" max="7680" width="35" style="30" customWidth="1"/>
    <col min="7681" max="7681" width="30.85546875" style="30" customWidth="1"/>
    <col min="7682" max="7682" width="9.140625" style="30"/>
    <col min="7683" max="7683" width="13.7109375" style="30" customWidth="1"/>
    <col min="7684" max="7684" width="13.28515625" style="30" customWidth="1"/>
    <col min="7685" max="7685" width="13" style="30" customWidth="1"/>
    <col min="7686" max="7686" width="14.85546875" style="30" customWidth="1"/>
    <col min="7687" max="7687" width="26.7109375" style="30" customWidth="1"/>
    <col min="7688" max="7935" width="9.140625" style="30"/>
    <col min="7936" max="7936" width="35" style="30" customWidth="1"/>
    <col min="7937" max="7937" width="30.85546875" style="30" customWidth="1"/>
    <col min="7938" max="7938" width="9.140625" style="30"/>
    <col min="7939" max="7939" width="13.7109375" style="30" customWidth="1"/>
    <col min="7940" max="7940" width="13.28515625" style="30" customWidth="1"/>
    <col min="7941" max="7941" width="13" style="30" customWidth="1"/>
    <col min="7942" max="7942" width="14.85546875" style="30" customWidth="1"/>
    <col min="7943" max="7943" width="26.7109375" style="30" customWidth="1"/>
    <col min="7944" max="8191" width="9.140625" style="30"/>
    <col min="8192" max="8192" width="35" style="30" customWidth="1"/>
    <col min="8193" max="8193" width="30.85546875" style="30" customWidth="1"/>
    <col min="8194" max="8194" width="9.140625" style="30"/>
    <col min="8195" max="8195" width="13.7109375" style="30" customWidth="1"/>
    <col min="8196" max="8196" width="13.28515625" style="30" customWidth="1"/>
    <col min="8197" max="8197" width="13" style="30" customWidth="1"/>
    <col min="8198" max="8198" width="14.85546875" style="30" customWidth="1"/>
    <col min="8199" max="8199" width="26.7109375" style="30" customWidth="1"/>
    <col min="8200" max="8447" width="9.140625" style="30"/>
    <col min="8448" max="8448" width="35" style="30" customWidth="1"/>
    <col min="8449" max="8449" width="30.85546875" style="30" customWidth="1"/>
    <col min="8450" max="8450" width="9.140625" style="30"/>
    <col min="8451" max="8451" width="13.7109375" style="30" customWidth="1"/>
    <col min="8452" max="8452" width="13.28515625" style="30" customWidth="1"/>
    <col min="8453" max="8453" width="13" style="30" customWidth="1"/>
    <col min="8454" max="8454" width="14.85546875" style="30" customWidth="1"/>
    <col min="8455" max="8455" width="26.7109375" style="30" customWidth="1"/>
    <col min="8456" max="8703" width="9.140625" style="30"/>
    <col min="8704" max="8704" width="35" style="30" customWidth="1"/>
    <col min="8705" max="8705" width="30.85546875" style="30" customWidth="1"/>
    <col min="8706" max="8706" width="9.140625" style="30"/>
    <col min="8707" max="8707" width="13.7109375" style="30" customWidth="1"/>
    <col min="8708" max="8708" width="13.28515625" style="30" customWidth="1"/>
    <col min="8709" max="8709" width="13" style="30" customWidth="1"/>
    <col min="8710" max="8710" width="14.85546875" style="30" customWidth="1"/>
    <col min="8711" max="8711" width="26.7109375" style="30" customWidth="1"/>
    <col min="8712" max="8959" width="9.140625" style="30"/>
    <col min="8960" max="8960" width="35" style="30" customWidth="1"/>
    <col min="8961" max="8961" width="30.85546875" style="30" customWidth="1"/>
    <col min="8962" max="8962" width="9.140625" style="30"/>
    <col min="8963" max="8963" width="13.7109375" style="30" customWidth="1"/>
    <col min="8964" max="8964" width="13.28515625" style="30" customWidth="1"/>
    <col min="8965" max="8965" width="13" style="30" customWidth="1"/>
    <col min="8966" max="8966" width="14.85546875" style="30" customWidth="1"/>
    <col min="8967" max="8967" width="26.7109375" style="30" customWidth="1"/>
    <col min="8968" max="9215" width="9.140625" style="30"/>
    <col min="9216" max="9216" width="35" style="30" customWidth="1"/>
    <col min="9217" max="9217" width="30.85546875" style="30" customWidth="1"/>
    <col min="9218" max="9218" width="9.140625" style="30"/>
    <col min="9219" max="9219" width="13.7109375" style="30" customWidth="1"/>
    <col min="9220" max="9220" width="13.28515625" style="30" customWidth="1"/>
    <col min="9221" max="9221" width="13" style="30" customWidth="1"/>
    <col min="9222" max="9222" width="14.85546875" style="30" customWidth="1"/>
    <col min="9223" max="9223" width="26.7109375" style="30" customWidth="1"/>
    <col min="9224" max="9471" width="9.140625" style="30"/>
    <col min="9472" max="9472" width="35" style="30" customWidth="1"/>
    <col min="9473" max="9473" width="30.85546875" style="30" customWidth="1"/>
    <col min="9474" max="9474" width="9.140625" style="30"/>
    <col min="9475" max="9475" width="13.7109375" style="30" customWidth="1"/>
    <col min="9476" max="9476" width="13.28515625" style="30" customWidth="1"/>
    <col min="9477" max="9477" width="13" style="30" customWidth="1"/>
    <col min="9478" max="9478" width="14.85546875" style="30" customWidth="1"/>
    <col min="9479" max="9479" width="26.7109375" style="30" customWidth="1"/>
    <col min="9480" max="9727" width="9.140625" style="30"/>
    <col min="9728" max="9728" width="35" style="30" customWidth="1"/>
    <col min="9729" max="9729" width="30.85546875" style="30" customWidth="1"/>
    <col min="9730" max="9730" width="9.140625" style="30"/>
    <col min="9731" max="9731" width="13.7109375" style="30" customWidth="1"/>
    <col min="9732" max="9732" width="13.28515625" style="30" customWidth="1"/>
    <col min="9733" max="9733" width="13" style="30" customWidth="1"/>
    <col min="9734" max="9734" width="14.85546875" style="30" customWidth="1"/>
    <col min="9735" max="9735" width="26.7109375" style="30" customWidth="1"/>
    <col min="9736" max="9983" width="9.140625" style="30"/>
    <col min="9984" max="9984" width="35" style="30" customWidth="1"/>
    <col min="9985" max="9985" width="30.85546875" style="30" customWidth="1"/>
    <col min="9986" max="9986" width="9.140625" style="30"/>
    <col min="9987" max="9987" width="13.7109375" style="30" customWidth="1"/>
    <col min="9988" max="9988" width="13.28515625" style="30" customWidth="1"/>
    <col min="9989" max="9989" width="13" style="30" customWidth="1"/>
    <col min="9990" max="9990" width="14.85546875" style="30" customWidth="1"/>
    <col min="9991" max="9991" width="26.7109375" style="30" customWidth="1"/>
    <col min="9992" max="10239" width="9.140625" style="30"/>
    <col min="10240" max="10240" width="35" style="30" customWidth="1"/>
    <col min="10241" max="10241" width="30.85546875" style="30" customWidth="1"/>
    <col min="10242" max="10242" width="9.140625" style="30"/>
    <col min="10243" max="10243" width="13.7109375" style="30" customWidth="1"/>
    <col min="10244" max="10244" width="13.28515625" style="30" customWidth="1"/>
    <col min="10245" max="10245" width="13" style="30" customWidth="1"/>
    <col min="10246" max="10246" width="14.85546875" style="30" customWidth="1"/>
    <col min="10247" max="10247" width="26.7109375" style="30" customWidth="1"/>
    <col min="10248" max="10495" width="9.140625" style="30"/>
    <col min="10496" max="10496" width="35" style="30" customWidth="1"/>
    <col min="10497" max="10497" width="30.85546875" style="30" customWidth="1"/>
    <col min="10498" max="10498" width="9.140625" style="30"/>
    <col min="10499" max="10499" width="13.7109375" style="30" customWidth="1"/>
    <col min="10500" max="10500" width="13.28515625" style="30" customWidth="1"/>
    <col min="10501" max="10501" width="13" style="30" customWidth="1"/>
    <col min="10502" max="10502" width="14.85546875" style="30" customWidth="1"/>
    <col min="10503" max="10503" width="26.7109375" style="30" customWidth="1"/>
    <col min="10504" max="10751" width="9.140625" style="30"/>
    <col min="10752" max="10752" width="35" style="30" customWidth="1"/>
    <col min="10753" max="10753" width="30.85546875" style="30" customWidth="1"/>
    <col min="10754" max="10754" width="9.140625" style="30"/>
    <col min="10755" max="10755" width="13.7109375" style="30" customWidth="1"/>
    <col min="10756" max="10756" width="13.28515625" style="30" customWidth="1"/>
    <col min="10757" max="10757" width="13" style="30" customWidth="1"/>
    <col min="10758" max="10758" width="14.85546875" style="30" customWidth="1"/>
    <col min="10759" max="10759" width="26.7109375" style="30" customWidth="1"/>
    <col min="10760" max="11007" width="9.140625" style="30"/>
    <col min="11008" max="11008" width="35" style="30" customWidth="1"/>
    <col min="11009" max="11009" width="30.85546875" style="30" customWidth="1"/>
    <col min="11010" max="11010" width="9.140625" style="30"/>
    <col min="11011" max="11011" width="13.7109375" style="30" customWidth="1"/>
    <col min="11012" max="11012" width="13.28515625" style="30" customWidth="1"/>
    <col min="11013" max="11013" width="13" style="30" customWidth="1"/>
    <col min="11014" max="11014" width="14.85546875" style="30" customWidth="1"/>
    <col min="11015" max="11015" width="26.7109375" style="30" customWidth="1"/>
    <col min="11016" max="11263" width="9.140625" style="30"/>
    <col min="11264" max="11264" width="35" style="30" customWidth="1"/>
    <col min="11265" max="11265" width="30.85546875" style="30" customWidth="1"/>
    <col min="11266" max="11266" width="9.140625" style="30"/>
    <col min="11267" max="11267" width="13.7109375" style="30" customWidth="1"/>
    <col min="11268" max="11268" width="13.28515625" style="30" customWidth="1"/>
    <col min="11269" max="11269" width="13" style="30" customWidth="1"/>
    <col min="11270" max="11270" width="14.85546875" style="30" customWidth="1"/>
    <col min="11271" max="11271" width="26.7109375" style="30" customWidth="1"/>
    <col min="11272" max="11519" width="9.140625" style="30"/>
    <col min="11520" max="11520" width="35" style="30" customWidth="1"/>
    <col min="11521" max="11521" width="30.85546875" style="30" customWidth="1"/>
    <col min="11522" max="11522" width="9.140625" style="30"/>
    <col min="11523" max="11523" width="13.7109375" style="30" customWidth="1"/>
    <col min="11524" max="11524" width="13.28515625" style="30" customWidth="1"/>
    <col min="11525" max="11525" width="13" style="30" customWidth="1"/>
    <col min="11526" max="11526" width="14.85546875" style="30" customWidth="1"/>
    <col min="11527" max="11527" width="26.7109375" style="30" customWidth="1"/>
    <col min="11528" max="11775" width="9.140625" style="30"/>
    <col min="11776" max="11776" width="35" style="30" customWidth="1"/>
    <col min="11777" max="11777" width="30.85546875" style="30" customWidth="1"/>
    <col min="11778" max="11778" width="9.140625" style="30"/>
    <col min="11779" max="11779" width="13.7109375" style="30" customWidth="1"/>
    <col min="11780" max="11780" width="13.28515625" style="30" customWidth="1"/>
    <col min="11781" max="11781" width="13" style="30" customWidth="1"/>
    <col min="11782" max="11782" width="14.85546875" style="30" customWidth="1"/>
    <col min="11783" max="11783" width="26.7109375" style="30" customWidth="1"/>
    <col min="11784" max="12031" width="9.140625" style="30"/>
    <col min="12032" max="12032" width="35" style="30" customWidth="1"/>
    <col min="12033" max="12033" width="30.85546875" style="30" customWidth="1"/>
    <col min="12034" max="12034" width="9.140625" style="30"/>
    <col min="12035" max="12035" width="13.7109375" style="30" customWidth="1"/>
    <col min="12036" max="12036" width="13.28515625" style="30" customWidth="1"/>
    <col min="12037" max="12037" width="13" style="30" customWidth="1"/>
    <col min="12038" max="12038" width="14.85546875" style="30" customWidth="1"/>
    <col min="12039" max="12039" width="26.7109375" style="30" customWidth="1"/>
    <col min="12040" max="12287" width="9.140625" style="30"/>
    <col min="12288" max="12288" width="35" style="30" customWidth="1"/>
    <col min="12289" max="12289" width="30.85546875" style="30" customWidth="1"/>
    <col min="12290" max="12290" width="9.140625" style="30"/>
    <col min="12291" max="12291" width="13.7109375" style="30" customWidth="1"/>
    <col min="12292" max="12292" width="13.28515625" style="30" customWidth="1"/>
    <col min="12293" max="12293" width="13" style="30" customWidth="1"/>
    <col min="12294" max="12294" width="14.85546875" style="30" customWidth="1"/>
    <col min="12295" max="12295" width="26.7109375" style="30" customWidth="1"/>
    <col min="12296" max="12543" width="9.140625" style="30"/>
    <col min="12544" max="12544" width="35" style="30" customWidth="1"/>
    <col min="12545" max="12545" width="30.85546875" style="30" customWidth="1"/>
    <col min="12546" max="12546" width="9.140625" style="30"/>
    <col min="12547" max="12547" width="13.7109375" style="30" customWidth="1"/>
    <col min="12548" max="12548" width="13.28515625" style="30" customWidth="1"/>
    <col min="12549" max="12549" width="13" style="30" customWidth="1"/>
    <col min="12550" max="12550" width="14.85546875" style="30" customWidth="1"/>
    <col min="12551" max="12551" width="26.7109375" style="30" customWidth="1"/>
    <col min="12552" max="12799" width="9.140625" style="30"/>
    <col min="12800" max="12800" width="35" style="30" customWidth="1"/>
    <col min="12801" max="12801" width="30.85546875" style="30" customWidth="1"/>
    <col min="12802" max="12802" width="9.140625" style="30"/>
    <col min="12803" max="12803" width="13.7109375" style="30" customWidth="1"/>
    <col min="12804" max="12804" width="13.28515625" style="30" customWidth="1"/>
    <col min="12805" max="12805" width="13" style="30" customWidth="1"/>
    <col min="12806" max="12806" width="14.85546875" style="30" customWidth="1"/>
    <col min="12807" max="12807" width="26.7109375" style="30" customWidth="1"/>
    <col min="12808" max="13055" width="9.140625" style="30"/>
    <col min="13056" max="13056" width="35" style="30" customWidth="1"/>
    <col min="13057" max="13057" width="30.85546875" style="30" customWidth="1"/>
    <col min="13058" max="13058" width="9.140625" style="30"/>
    <col min="13059" max="13059" width="13.7109375" style="30" customWidth="1"/>
    <col min="13060" max="13060" width="13.28515625" style="30" customWidth="1"/>
    <col min="13061" max="13061" width="13" style="30" customWidth="1"/>
    <col min="13062" max="13062" width="14.85546875" style="30" customWidth="1"/>
    <col min="13063" max="13063" width="26.7109375" style="30" customWidth="1"/>
    <col min="13064" max="13311" width="9.140625" style="30"/>
    <col min="13312" max="13312" width="35" style="30" customWidth="1"/>
    <col min="13313" max="13313" width="30.85546875" style="30" customWidth="1"/>
    <col min="13314" max="13314" width="9.140625" style="30"/>
    <col min="13315" max="13315" width="13.7109375" style="30" customWidth="1"/>
    <col min="13316" max="13316" width="13.28515625" style="30" customWidth="1"/>
    <col min="13317" max="13317" width="13" style="30" customWidth="1"/>
    <col min="13318" max="13318" width="14.85546875" style="30" customWidth="1"/>
    <col min="13319" max="13319" width="26.7109375" style="30" customWidth="1"/>
    <col min="13320" max="13567" width="9.140625" style="30"/>
    <col min="13568" max="13568" width="35" style="30" customWidth="1"/>
    <col min="13569" max="13569" width="30.85546875" style="30" customWidth="1"/>
    <col min="13570" max="13570" width="9.140625" style="30"/>
    <col min="13571" max="13571" width="13.7109375" style="30" customWidth="1"/>
    <col min="13572" max="13572" width="13.28515625" style="30" customWidth="1"/>
    <col min="13573" max="13573" width="13" style="30" customWidth="1"/>
    <col min="13574" max="13574" width="14.85546875" style="30" customWidth="1"/>
    <col min="13575" max="13575" width="26.7109375" style="30" customWidth="1"/>
    <col min="13576" max="13823" width="9.140625" style="30"/>
    <col min="13824" max="13824" width="35" style="30" customWidth="1"/>
    <col min="13825" max="13825" width="30.85546875" style="30" customWidth="1"/>
    <col min="13826" max="13826" width="9.140625" style="30"/>
    <col min="13827" max="13827" width="13.7109375" style="30" customWidth="1"/>
    <col min="13828" max="13828" width="13.28515625" style="30" customWidth="1"/>
    <col min="13829" max="13829" width="13" style="30" customWidth="1"/>
    <col min="13830" max="13830" width="14.85546875" style="30" customWidth="1"/>
    <col min="13831" max="13831" width="26.7109375" style="30" customWidth="1"/>
    <col min="13832" max="14079" width="9.140625" style="30"/>
    <col min="14080" max="14080" width="35" style="30" customWidth="1"/>
    <col min="14081" max="14081" width="30.85546875" style="30" customWidth="1"/>
    <col min="14082" max="14082" width="9.140625" style="30"/>
    <col min="14083" max="14083" width="13.7109375" style="30" customWidth="1"/>
    <col min="14084" max="14084" width="13.28515625" style="30" customWidth="1"/>
    <col min="14085" max="14085" width="13" style="30" customWidth="1"/>
    <col min="14086" max="14086" width="14.85546875" style="30" customWidth="1"/>
    <col min="14087" max="14087" width="26.7109375" style="30" customWidth="1"/>
    <col min="14088" max="14335" width="9.140625" style="30"/>
    <col min="14336" max="14336" width="35" style="30" customWidth="1"/>
    <col min="14337" max="14337" width="30.85546875" style="30" customWidth="1"/>
    <col min="14338" max="14338" width="9.140625" style="30"/>
    <col min="14339" max="14339" width="13.7109375" style="30" customWidth="1"/>
    <col min="14340" max="14340" width="13.28515625" style="30" customWidth="1"/>
    <col min="14341" max="14341" width="13" style="30" customWidth="1"/>
    <col min="14342" max="14342" width="14.85546875" style="30" customWidth="1"/>
    <col min="14343" max="14343" width="26.7109375" style="30" customWidth="1"/>
    <col min="14344" max="14591" width="9.140625" style="30"/>
    <col min="14592" max="14592" width="35" style="30" customWidth="1"/>
    <col min="14593" max="14593" width="30.85546875" style="30" customWidth="1"/>
    <col min="14594" max="14594" width="9.140625" style="30"/>
    <col min="14595" max="14595" width="13.7109375" style="30" customWidth="1"/>
    <col min="14596" max="14596" width="13.28515625" style="30" customWidth="1"/>
    <col min="14597" max="14597" width="13" style="30" customWidth="1"/>
    <col min="14598" max="14598" width="14.85546875" style="30" customWidth="1"/>
    <col min="14599" max="14599" width="26.7109375" style="30" customWidth="1"/>
    <col min="14600" max="14847" width="9.140625" style="30"/>
    <col min="14848" max="14848" width="35" style="30" customWidth="1"/>
    <col min="14849" max="14849" width="30.85546875" style="30" customWidth="1"/>
    <col min="14850" max="14850" width="9.140625" style="30"/>
    <col min="14851" max="14851" width="13.7109375" style="30" customWidth="1"/>
    <col min="14852" max="14852" width="13.28515625" style="30" customWidth="1"/>
    <col min="14853" max="14853" width="13" style="30" customWidth="1"/>
    <col min="14854" max="14854" width="14.85546875" style="30" customWidth="1"/>
    <col min="14855" max="14855" width="26.7109375" style="30" customWidth="1"/>
    <col min="14856" max="15103" width="9.140625" style="30"/>
    <col min="15104" max="15104" width="35" style="30" customWidth="1"/>
    <col min="15105" max="15105" width="30.85546875" style="30" customWidth="1"/>
    <col min="15106" max="15106" width="9.140625" style="30"/>
    <col min="15107" max="15107" width="13.7109375" style="30" customWidth="1"/>
    <col min="15108" max="15108" width="13.28515625" style="30" customWidth="1"/>
    <col min="15109" max="15109" width="13" style="30" customWidth="1"/>
    <col min="15110" max="15110" width="14.85546875" style="30" customWidth="1"/>
    <col min="15111" max="15111" width="26.7109375" style="30" customWidth="1"/>
    <col min="15112" max="15359" width="9.140625" style="30"/>
    <col min="15360" max="15360" width="35" style="30" customWidth="1"/>
    <col min="15361" max="15361" width="30.85546875" style="30" customWidth="1"/>
    <col min="15362" max="15362" width="9.140625" style="30"/>
    <col min="15363" max="15363" width="13.7109375" style="30" customWidth="1"/>
    <col min="15364" max="15364" width="13.28515625" style="30" customWidth="1"/>
    <col min="15365" max="15365" width="13" style="30" customWidth="1"/>
    <col min="15366" max="15366" width="14.85546875" style="30" customWidth="1"/>
    <col min="15367" max="15367" width="26.7109375" style="30" customWidth="1"/>
    <col min="15368" max="15615" width="9.140625" style="30"/>
    <col min="15616" max="15616" width="35" style="30" customWidth="1"/>
    <col min="15617" max="15617" width="30.85546875" style="30" customWidth="1"/>
    <col min="15618" max="15618" width="9.140625" style="30"/>
    <col min="15619" max="15619" width="13.7109375" style="30" customWidth="1"/>
    <col min="15620" max="15620" width="13.28515625" style="30" customWidth="1"/>
    <col min="15621" max="15621" width="13" style="30" customWidth="1"/>
    <col min="15622" max="15622" width="14.85546875" style="30" customWidth="1"/>
    <col min="15623" max="15623" width="26.7109375" style="30" customWidth="1"/>
    <col min="15624" max="15871" width="9.140625" style="30"/>
    <col min="15872" max="15872" width="35" style="30" customWidth="1"/>
    <col min="15873" max="15873" width="30.85546875" style="30" customWidth="1"/>
    <col min="15874" max="15874" width="9.140625" style="30"/>
    <col min="15875" max="15875" width="13.7109375" style="30" customWidth="1"/>
    <col min="15876" max="15876" width="13.28515625" style="30" customWidth="1"/>
    <col min="15877" max="15877" width="13" style="30" customWidth="1"/>
    <col min="15878" max="15878" width="14.85546875" style="30" customWidth="1"/>
    <col min="15879" max="15879" width="26.7109375" style="30" customWidth="1"/>
    <col min="15880" max="16127" width="9.140625" style="30"/>
    <col min="16128" max="16128" width="35" style="30" customWidth="1"/>
    <col min="16129" max="16129" width="30.85546875" style="30" customWidth="1"/>
    <col min="16130" max="16130" width="9.140625" style="30"/>
    <col min="16131" max="16131" width="13.7109375" style="30" customWidth="1"/>
    <col min="16132" max="16132" width="13.28515625" style="30" customWidth="1"/>
    <col min="16133" max="16133" width="13" style="30" customWidth="1"/>
    <col min="16134" max="16134" width="14.85546875" style="30" customWidth="1"/>
    <col min="16135" max="16135" width="26.7109375" style="30" customWidth="1"/>
    <col min="16136" max="16384" width="9.140625" style="30"/>
  </cols>
  <sheetData>
    <row r="1" spans="1:7" x14ac:dyDescent="0.2">
      <c r="G1" s="31" t="s">
        <v>417</v>
      </c>
    </row>
    <row r="2" spans="1:7" x14ac:dyDescent="0.2">
      <c r="G2" s="31"/>
    </row>
    <row r="3" spans="1:7" ht="67.5" customHeight="1" x14ac:dyDescent="0.2">
      <c r="A3" s="1"/>
      <c r="B3" s="230" t="s">
        <v>469</v>
      </c>
      <c r="C3" s="230"/>
      <c r="D3" s="230"/>
      <c r="E3" s="230"/>
      <c r="F3" s="230"/>
      <c r="G3" s="230"/>
    </row>
    <row r="4" spans="1:7" x14ac:dyDescent="0.2">
      <c r="A4" s="1"/>
      <c r="B4" s="1"/>
      <c r="C4" s="1"/>
      <c r="D4" s="2"/>
      <c r="E4" s="1"/>
      <c r="F4" s="1"/>
      <c r="G4" s="3"/>
    </row>
    <row r="5" spans="1:7" x14ac:dyDescent="0.2">
      <c r="A5" s="3"/>
      <c r="B5" s="3"/>
      <c r="C5" s="3"/>
      <c r="D5" s="4"/>
      <c r="E5" s="232" t="s">
        <v>3</v>
      </c>
      <c r="F5" s="232"/>
      <c r="G5" s="194" t="s">
        <v>4</v>
      </c>
    </row>
    <row r="6" spans="1:7" x14ac:dyDescent="0.2">
      <c r="A6" s="189" t="s">
        <v>5</v>
      </c>
      <c r="B6" s="189"/>
      <c r="C6" s="193" t="s">
        <v>6</v>
      </c>
      <c r="D6" s="193"/>
      <c r="E6" s="5"/>
      <c r="F6" s="5"/>
      <c r="G6" s="199"/>
    </row>
    <row r="7" spans="1:7" ht="38.25" x14ac:dyDescent="0.2">
      <c r="A7" s="6" t="s">
        <v>7</v>
      </c>
      <c r="B7" s="7" t="s">
        <v>8</v>
      </c>
      <c r="C7" s="7" t="s">
        <v>9</v>
      </c>
      <c r="D7" s="6" t="s">
        <v>10</v>
      </c>
      <c r="E7" s="7" t="s">
        <v>11</v>
      </c>
      <c r="F7" s="7" t="s">
        <v>12</v>
      </c>
      <c r="G7" s="8"/>
    </row>
    <row r="8" spans="1:7" ht="38.25" customHeight="1" x14ac:dyDescent="0.2">
      <c r="A8" s="200">
        <v>1</v>
      </c>
      <c r="B8" s="194" t="s">
        <v>470</v>
      </c>
      <c r="C8" s="74" t="s">
        <v>124</v>
      </c>
      <c r="D8" s="8" t="s">
        <v>115</v>
      </c>
      <c r="E8" s="81">
        <v>19</v>
      </c>
      <c r="F8" s="81">
        <v>4</v>
      </c>
      <c r="G8" s="203">
        <f>((F8/E8+F9/E9+F11/E11+F12/E12+F13/E13)/4)/(F14/E14)*100</f>
        <v>99.822648069787974</v>
      </c>
    </row>
    <row r="9" spans="1:7" ht="25.5" x14ac:dyDescent="0.2">
      <c r="A9" s="201"/>
      <c r="B9" s="195"/>
      <c r="C9" s="58" t="s">
        <v>125</v>
      </c>
      <c r="D9" s="8" t="s">
        <v>115</v>
      </c>
      <c r="E9" s="81">
        <v>20</v>
      </c>
      <c r="F9" s="81">
        <v>3</v>
      </c>
      <c r="G9" s="203"/>
    </row>
    <row r="10" spans="1:7" ht="51" x14ac:dyDescent="0.2">
      <c r="A10" s="201"/>
      <c r="B10" s="195"/>
      <c r="C10" s="58" t="s">
        <v>126</v>
      </c>
      <c r="D10" s="8" t="s">
        <v>127</v>
      </c>
      <c r="E10" s="81">
        <v>9.1</v>
      </c>
      <c r="F10" s="81">
        <v>5.3</v>
      </c>
      <c r="G10" s="203"/>
    </row>
    <row r="11" spans="1:7" ht="63.75" x14ac:dyDescent="0.2">
      <c r="A11" s="201"/>
      <c r="B11" s="195"/>
      <c r="C11" s="58" t="s">
        <v>128</v>
      </c>
      <c r="D11" s="8" t="s">
        <v>26</v>
      </c>
      <c r="E11" s="81">
        <v>360</v>
      </c>
      <c r="F11" s="81">
        <v>354.68</v>
      </c>
      <c r="G11" s="203"/>
    </row>
    <row r="12" spans="1:7" ht="63.75" x14ac:dyDescent="0.2">
      <c r="A12" s="201"/>
      <c r="B12" s="195"/>
      <c r="C12" s="62" t="s">
        <v>129</v>
      </c>
      <c r="D12" s="8" t="s">
        <v>130</v>
      </c>
      <c r="E12" s="81">
        <v>24</v>
      </c>
      <c r="F12" s="81">
        <v>24</v>
      </c>
      <c r="G12" s="203"/>
    </row>
    <row r="13" spans="1:7" ht="51" x14ac:dyDescent="0.2">
      <c r="A13" s="201"/>
      <c r="B13" s="195"/>
      <c r="C13" s="62" t="s">
        <v>131</v>
      </c>
      <c r="D13" s="59" t="s">
        <v>132</v>
      </c>
      <c r="E13" s="81">
        <v>20</v>
      </c>
      <c r="F13" s="81">
        <v>20</v>
      </c>
      <c r="G13" s="203"/>
    </row>
    <row r="14" spans="1:7" x14ac:dyDescent="0.2">
      <c r="A14" s="201"/>
      <c r="B14" s="195"/>
      <c r="C14" s="99" t="s">
        <v>80</v>
      </c>
      <c r="D14" s="46" t="s">
        <v>21</v>
      </c>
      <c r="E14" s="100">
        <f>SUM(E15:E17)</f>
        <v>44601.72797</v>
      </c>
      <c r="F14" s="100">
        <f>SUM(F15:F17)</f>
        <v>37372.822959999998</v>
      </c>
      <c r="G14" s="203"/>
    </row>
    <row r="15" spans="1:7" x14ac:dyDescent="0.2">
      <c r="A15" s="201"/>
      <c r="B15" s="195"/>
      <c r="C15" s="101" t="s">
        <v>31</v>
      </c>
      <c r="D15" s="102" t="s">
        <v>21</v>
      </c>
      <c r="E15" s="103">
        <v>32966.339350000002</v>
      </c>
      <c r="F15" s="103">
        <v>26577.31868</v>
      </c>
      <c r="G15" s="203"/>
    </row>
    <row r="16" spans="1:7" x14ac:dyDescent="0.2">
      <c r="A16" s="201"/>
      <c r="B16" s="195"/>
      <c r="C16" s="101" t="s">
        <v>22</v>
      </c>
      <c r="D16" s="102" t="s">
        <v>21</v>
      </c>
      <c r="E16" s="103">
        <v>11635.38862</v>
      </c>
      <c r="F16" s="103">
        <v>10795.504279999999</v>
      </c>
      <c r="G16" s="203"/>
    </row>
    <row r="17" spans="1:7" x14ac:dyDescent="0.2">
      <c r="A17" s="202"/>
      <c r="B17" s="199"/>
      <c r="C17" s="104" t="s">
        <v>71</v>
      </c>
      <c r="D17" s="102" t="s">
        <v>21</v>
      </c>
      <c r="E17" s="103">
        <v>0</v>
      </c>
      <c r="F17" s="103">
        <v>0</v>
      </c>
      <c r="G17" s="203"/>
    </row>
  </sheetData>
  <mergeCells count="8">
    <mergeCell ref="A8:A17"/>
    <mergeCell ref="B8:B17"/>
    <mergeCell ref="G8:G17"/>
    <mergeCell ref="B3:G3"/>
    <mergeCell ref="E5:F5"/>
    <mergeCell ref="G5:G6"/>
    <mergeCell ref="A6:B6"/>
    <mergeCell ref="C6:D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zoomScaleNormal="100" zoomScalePageLayoutView="87" workbookViewId="0">
      <selection activeCell="E1" sqref="E1:F1048576"/>
    </sheetView>
  </sheetViews>
  <sheetFormatPr defaultRowHeight="12.75" x14ac:dyDescent="0.2"/>
  <cols>
    <col min="1" max="1" width="9.140625" style="30"/>
    <col min="2" max="2" width="35" style="30" customWidth="1"/>
    <col min="3" max="3" width="30.85546875" style="30" customWidth="1"/>
    <col min="4" max="4" width="9.140625" style="30"/>
    <col min="5" max="5" width="13" style="30" customWidth="1"/>
    <col min="6" max="6" width="14.85546875" style="30" customWidth="1"/>
    <col min="7" max="7" width="26.7109375" style="30" customWidth="1"/>
    <col min="8" max="255" width="9.140625" style="30"/>
    <col min="256" max="256" width="35" style="30" customWidth="1"/>
    <col min="257" max="257" width="30.85546875" style="30" customWidth="1"/>
    <col min="258" max="258" width="9.140625" style="30"/>
    <col min="259" max="259" width="13.7109375" style="30" customWidth="1"/>
    <col min="260" max="260" width="13.28515625" style="30" customWidth="1"/>
    <col min="261" max="261" width="13" style="30" customWidth="1"/>
    <col min="262" max="262" width="14.85546875" style="30" customWidth="1"/>
    <col min="263" max="263" width="26.7109375" style="30" customWidth="1"/>
    <col min="264" max="511" width="9.140625" style="30"/>
    <col min="512" max="512" width="35" style="30" customWidth="1"/>
    <col min="513" max="513" width="30.85546875" style="30" customWidth="1"/>
    <col min="514" max="514" width="9.140625" style="30"/>
    <col min="515" max="515" width="13.7109375" style="30" customWidth="1"/>
    <col min="516" max="516" width="13.28515625" style="30" customWidth="1"/>
    <col min="517" max="517" width="13" style="30" customWidth="1"/>
    <col min="518" max="518" width="14.85546875" style="30" customWidth="1"/>
    <col min="519" max="519" width="26.7109375" style="30" customWidth="1"/>
    <col min="520" max="767" width="9.140625" style="30"/>
    <col min="768" max="768" width="35" style="30" customWidth="1"/>
    <col min="769" max="769" width="30.85546875" style="30" customWidth="1"/>
    <col min="770" max="770" width="9.140625" style="30"/>
    <col min="771" max="771" width="13.7109375" style="30" customWidth="1"/>
    <col min="772" max="772" width="13.28515625" style="30" customWidth="1"/>
    <col min="773" max="773" width="13" style="30" customWidth="1"/>
    <col min="774" max="774" width="14.85546875" style="30" customWidth="1"/>
    <col min="775" max="775" width="26.7109375" style="30" customWidth="1"/>
    <col min="776" max="1023" width="9.140625" style="30"/>
    <col min="1024" max="1024" width="35" style="30" customWidth="1"/>
    <col min="1025" max="1025" width="30.85546875" style="30" customWidth="1"/>
    <col min="1026" max="1026" width="9.140625" style="30"/>
    <col min="1027" max="1027" width="13.7109375" style="30" customWidth="1"/>
    <col min="1028" max="1028" width="13.28515625" style="30" customWidth="1"/>
    <col min="1029" max="1029" width="13" style="30" customWidth="1"/>
    <col min="1030" max="1030" width="14.85546875" style="30" customWidth="1"/>
    <col min="1031" max="1031" width="26.7109375" style="30" customWidth="1"/>
    <col min="1032" max="1279" width="9.140625" style="30"/>
    <col min="1280" max="1280" width="35" style="30" customWidth="1"/>
    <col min="1281" max="1281" width="30.85546875" style="30" customWidth="1"/>
    <col min="1282" max="1282" width="9.140625" style="30"/>
    <col min="1283" max="1283" width="13.7109375" style="30" customWidth="1"/>
    <col min="1284" max="1284" width="13.28515625" style="30" customWidth="1"/>
    <col min="1285" max="1285" width="13" style="30" customWidth="1"/>
    <col min="1286" max="1286" width="14.85546875" style="30" customWidth="1"/>
    <col min="1287" max="1287" width="26.7109375" style="30" customWidth="1"/>
    <col min="1288" max="1535" width="9.140625" style="30"/>
    <col min="1536" max="1536" width="35" style="30" customWidth="1"/>
    <col min="1537" max="1537" width="30.85546875" style="30" customWidth="1"/>
    <col min="1538" max="1538" width="9.140625" style="30"/>
    <col min="1539" max="1539" width="13.7109375" style="30" customWidth="1"/>
    <col min="1540" max="1540" width="13.28515625" style="30" customWidth="1"/>
    <col min="1541" max="1541" width="13" style="30" customWidth="1"/>
    <col min="1542" max="1542" width="14.85546875" style="30" customWidth="1"/>
    <col min="1543" max="1543" width="26.7109375" style="30" customWidth="1"/>
    <col min="1544" max="1791" width="9.140625" style="30"/>
    <col min="1792" max="1792" width="35" style="30" customWidth="1"/>
    <col min="1793" max="1793" width="30.85546875" style="30" customWidth="1"/>
    <col min="1794" max="1794" width="9.140625" style="30"/>
    <col min="1795" max="1795" width="13.7109375" style="30" customWidth="1"/>
    <col min="1796" max="1796" width="13.28515625" style="30" customWidth="1"/>
    <col min="1797" max="1797" width="13" style="30" customWidth="1"/>
    <col min="1798" max="1798" width="14.85546875" style="30" customWidth="1"/>
    <col min="1799" max="1799" width="26.7109375" style="30" customWidth="1"/>
    <col min="1800" max="2047" width="9.140625" style="30"/>
    <col min="2048" max="2048" width="35" style="30" customWidth="1"/>
    <col min="2049" max="2049" width="30.85546875" style="30" customWidth="1"/>
    <col min="2050" max="2050" width="9.140625" style="30"/>
    <col min="2051" max="2051" width="13.7109375" style="30" customWidth="1"/>
    <col min="2052" max="2052" width="13.28515625" style="30" customWidth="1"/>
    <col min="2053" max="2053" width="13" style="30" customWidth="1"/>
    <col min="2054" max="2054" width="14.85546875" style="30" customWidth="1"/>
    <col min="2055" max="2055" width="26.7109375" style="30" customWidth="1"/>
    <col min="2056" max="2303" width="9.140625" style="30"/>
    <col min="2304" max="2304" width="35" style="30" customWidth="1"/>
    <col min="2305" max="2305" width="30.85546875" style="30" customWidth="1"/>
    <col min="2306" max="2306" width="9.140625" style="30"/>
    <col min="2307" max="2307" width="13.7109375" style="30" customWidth="1"/>
    <col min="2308" max="2308" width="13.28515625" style="30" customWidth="1"/>
    <col min="2309" max="2309" width="13" style="30" customWidth="1"/>
    <col min="2310" max="2310" width="14.85546875" style="30" customWidth="1"/>
    <col min="2311" max="2311" width="26.7109375" style="30" customWidth="1"/>
    <col min="2312" max="2559" width="9.140625" style="30"/>
    <col min="2560" max="2560" width="35" style="30" customWidth="1"/>
    <col min="2561" max="2561" width="30.85546875" style="30" customWidth="1"/>
    <col min="2562" max="2562" width="9.140625" style="30"/>
    <col min="2563" max="2563" width="13.7109375" style="30" customWidth="1"/>
    <col min="2564" max="2564" width="13.28515625" style="30" customWidth="1"/>
    <col min="2565" max="2565" width="13" style="30" customWidth="1"/>
    <col min="2566" max="2566" width="14.85546875" style="30" customWidth="1"/>
    <col min="2567" max="2567" width="26.7109375" style="30" customWidth="1"/>
    <col min="2568" max="2815" width="9.140625" style="30"/>
    <col min="2816" max="2816" width="35" style="30" customWidth="1"/>
    <col min="2817" max="2817" width="30.85546875" style="30" customWidth="1"/>
    <col min="2818" max="2818" width="9.140625" style="30"/>
    <col min="2819" max="2819" width="13.7109375" style="30" customWidth="1"/>
    <col min="2820" max="2820" width="13.28515625" style="30" customWidth="1"/>
    <col min="2821" max="2821" width="13" style="30" customWidth="1"/>
    <col min="2822" max="2822" width="14.85546875" style="30" customWidth="1"/>
    <col min="2823" max="2823" width="26.7109375" style="30" customWidth="1"/>
    <col min="2824" max="3071" width="9.140625" style="30"/>
    <col min="3072" max="3072" width="35" style="30" customWidth="1"/>
    <col min="3073" max="3073" width="30.85546875" style="30" customWidth="1"/>
    <col min="3074" max="3074" width="9.140625" style="30"/>
    <col min="3075" max="3075" width="13.7109375" style="30" customWidth="1"/>
    <col min="3076" max="3076" width="13.28515625" style="30" customWidth="1"/>
    <col min="3077" max="3077" width="13" style="30" customWidth="1"/>
    <col min="3078" max="3078" width="14.85546875" style="30" customWidth="1"/>
    <col min="3079" max="3079" width="26.7109375" style="30" customWidth="1"/>
    <col min="3080" max="3327" width="9.140625" style="30"/>
    <col min="3328" max="3328" width="35" style="30" customWidth="1"/>
    <col min="3329" max="3329" width="30.85546875" style="30" customWidth="1"/>
    <col min="3330" max="3330" width="9.140625" style="30"/>
    <col min="3331" max="3331" width="13.7109375" style="30" customWidth="1"/>
    <col min="3332" max="3332" width="13.28515625" style="30" customWidth="1"/>
    <col min="3333" max="3333" width="13" style="30" customWidth="1"/>
    <col min="3334" max="3334" width="14.85546875" style="30" customWidth="1"/>
    <col min="3335" max="3335" width="26.7109375" style="30" customWidth="1"/>
    <col min="3336" max="3583" width="9.140625" style="30"/>
    <col min="3584" max="3584" width="35" style="30" customWidth="1"/>
    <col min="3585" max="3585" width="30.85546875" style="30" customWidth="1"/>
    <col min="3586" max="3586" width="9.140625" style="30"/>
    <col min="3587" max="3587" width="13.7109375" style="30" customWidth="1"/>
    <col min="3588" max="3588" width="13.28515625" style="30" customWidth="1"/>
    <col min="3589" max="3589" width="13" style="30" customWidth="1"/>
    <col min="3590" max="3590" width="14.85546875" style="30" customWidth="1"/>
    <col min="3591" max="3591" width="26.7109375" style="30" customWidth="1"/>
    <col min="3592" max="3839" width="9.140625" style="30"/>
    <col min="3840" max="3840" width="35" style="30" customWidth="1"/>
    <col min="3841" max="3841" width="30.85546875" style="30" customWidth="1"/>
    <col min="3842" max="3842" width="9.140625" style="30"/>
    <col min="3843" max="3843" width="13.7109375" style="30" customWidth="1"/>
    <col min="3844" max="3844" width="13.28515625" style="30" customWidth="1"/>
    <col min="3845" max="3845" width="13" style="30" customWidth="1"/>
    <col min="3846" max="3846" width="14.85546875" style="30" customWidth="1"/>
    <col min="3847" max="3847" width="26.7109375" style="30" customWidth="1"/>
    <col min="3848" max="4095" width="9.140625" style="30"/>
    <col min="4096" max="4096" width="35" style="30" customWidth="1"/>
    <col min="4097" max="4097" width="30.85546875" style="30" customWidth="1"/>
    <col min="4098" max="4098" width="9.140625" style="30"/>
    <col min="4099" max="4099" width="13.7109375" style="30" customWidth="1"/>
    <col min="4100" max="4100" width="13.28515625" style="30" customWidth="1"/>
    <col min="4101" max="4101" width="13" style="30" customWidth="1"/>
    <col min="4102" max="4102" width="14.85546875" style="30" customWidth="1"/>
    <col min="4103" max="4103" width="26.7109375" style="30" customWidth="1"/>
    <col min="4104" max="4351" width="9.140625" style="30"/>
    <col min="4352" max="4352" width="35" style="30" customWidth="1"/>
    <col min="4353" max="4353" width="30.85546875" style="30" customWidth="1"/>
    <col min="4354" max="4354" width="9.140625" style="30"/>
    <col min="4355" max="4355" width="13.7109375" style="30" customWidth="1"/>
    <col min="4356" max="4356" width="13.28515625" style="30" customWidth="1"/>
    <col min="4357" max="4357" width="13" style="30" customWidth="1"/>
    <col min="4358" max="4358" width="14.85546875" style="30" customWidth="1"/>
    <col min="4359" max="4359" width="26.7109375" style="30" customWidth="1"/>
    <col min="4360" max="4607" width="9.140625" style="30"/>
    <col min="4608" max="4608" width="35" style="30" customWidth="1"/>
    <col min="4609" max="4609" width="30.85546875" style="30" customWidth="1"/>
    <col min="4610" max="4610" width="9.140625" style="30"/>
    <col min="4611" max="4611" width="13.7109375" style="30" customWidth="1"/>
    <col min="4612" max="4612" width="13.28515625" style="30" customWidth="1"/>
    <col min="4613" max="4613" width="13" style="30" customWidth="1"/>
    <col min="4614" max="4614" width="14.85546875" style="30" customWidth="1"/>
    <col min="4615" max="4615" width="26.7109375" style="30" customWidth="1"/>
    <col min="4616" max="4863" width="9.140625" style="30"/>
    <col min="4864" max="4864" width="35" style="30" customWidth="1"/>
    <col min="4865" max="4865" width="30.85546875" style="30" customWidth="1"/>
    <col min="4866" max="4866" width="9.140625" style="30"/>
    <col min="4867" max="4867" width="13.7109375" style="30" customWidth="1"/>
    <col min="4868" max="4868" width="13.28515625" style="30" customWidth="1"/>
    <col min="4869" max="4869" width="13" style="30" customWidth="1"/>
    <col min="4870" max="4870" width="14.85546875" style="30" customWidth="1"/>
    <col min="4871" max="4871" width="26.7109375" style="30" customWidth="1"/>
    <col min="4872" max="5119" width="9.140625" style="30"/>
    <col min="5120" max="5120" width="35" style="30" customWidth="1"/>
    <col min="5121" max="5121" width="30.85546875" style="30" customWidth="1"/>
    <col min="5122" max="5122" width="9.140625" style="30"/>
    <col min="5123" max="5123" width="13.7109375" style="30" customWidth="1"/>
    <col min="5124" max="5124" width="13.28515625" style="30" customWidth="1"/>
    <col min="5125" max="5125" width="13" style="30" customWidth="1"/>
    <col min="5126" max="5126" width="14.85546875" style="30" customWidth="1"/>
    <col min="5127" max="5127" width="26.7109375" style="30" customWidth="1"/>
    <col min="5128" max="5375" width="9.140625" style="30"/>
    <col min="5376" max="5376" width="35" style="30" customWidth="1"/>
    <col min="5377" max="5377" width="30.85546875" style="30" customWidth="1"/>
    <col min="5378" max="5378" width="9.140625" style="30"/>
    <col min="5379" max="5379" width="13.7109375" style="30" customWidth="1"/>
    <col min="5380" max="5380" width="13.28515625" style="30" customWidth="1"/>
    <col min="5381" max="5381" width="13" style="30" customWidth="1"/>
    <col min="5382" max="5382" width="14.85546875" style="30" customWidth="1"/>
    <col min="5383" max="5383" width="26.7109375" style="30" customWidth="1"/>
    <col min="5384" max="5631" width="9.140625" style="30"/>
    <col min="5632" max="5632" width="35" style="30" customWidth="1"/>
    <col min="5633" max="5633" width="30.85546875" style="30" customWidth="1"/>
    <col min="5634" max="5634" width="9.140625" style="30"/>
    <col min="5635" max="5635" width="13.7109375" style="30" customWidth="1"/>
    <col min="5636" max="5636" width="13.28515625" style="30" customWidth="1"/>
    <col min="5637" max="5637" width="13" style="30" customWidth="1"/>
    <col min="5638" max="5638" width="14.85546875" style="30" customWidth="1"/>
    <col min="5639" max="5639" width="26.7109375" style="30" customWidth="1"/>
    <col min="5640" max="5887" width="9.140625" style="30"/>
    <col min="5888" max="5888" width="35" style="30" customWidth="1"/>
    <col min="5889" max="5889" width="30.85546875" style="30" customWidth="1"/>
    <col min="5890" max="5890" width="9.140625" style="30"/>
    <col min="5891" max="5891" width="13.7109375" style="30" customWidth="1"/>
    <col min="5892" max="5892" width="13.28515625" style="30" customWidth="1"/>
    <col min="5893" max="5893" width="13" style="30" customWidth="1"/>
    <col min="5894" max="5894" width="14.85546875" style="30" customWidth="1"/>
    <col min="5895" max="5895" width="26.7109375" style="30" customWidth="1"/>
    <col min="5896" max="6143" width="9.140625" style="30"/>
    <col min="6144" max="6144" width="35" style="30" customWidth="1"/>
    <col min="6145" max="6145" width="30.85546875" style="30" customWidth="1"/>
    <col min="6146" max="6146" width="9.140625" style="30"/>
    <col min="6147" max="6147" width="13.7109375" style="30" customWidth="1"/>
    <col min="6148" max="6148" width="13.28515625" style="30" customWidth="1"/>
    <col min="6149" max="6149" width="13" style="30" customWidth="1"/>
    <col min="6150" max="6150" width="14.85546875" style="30" customWidth="1"/>
    <col min="6151" max="6151" width="26.7109375" style="30" customWidth="1"/>
    <col min="6152" max="6399" width="9.140625" style="30"/>
    <col min="6400" max="6400" width="35" style="30" customWidth="1"/>
    <col min="6401" max="6401" width="30.85546875" style="30" customWidth="1"/>
    <col min="6402" max="6402" width="9.140625" style="30"/>
    <col min="6403" max="6403" width="13.7109375" style="30" customWidth="1"/>
    <col min="6404" max="6404" width="13.28515625" style="30" customWidth="1"/>
    <col min="6405" max="6405" width="13" style="30" customWidth="1"/>
    <col min="6406" max="6406" width="14.85546875" style="30" customWidth="1"/>
    <col min="6407" max="6407" width="26.7109375" style="30" customWidth="1"/>
    <col min="6408" max="6655" width="9.140625" style="30"/>
    <col min="6656" max="6656" width="35" style="30" customWidth="1"/>
    <col min="6657" max="6657" width="30.85546875" style="30" customWidth="1"/>
    <col min="6658" max="6658" width="9.140625" style="30"/>
    <col min="6659" max="6659" width="13.7109375" style="30" customWidth="1"/>
    <col min="6660" max="6660" width="13.28515625" style="30" customWidth="1"/>
    <col min="6661" max="6661" width="13" style="30" customWidth="1"/>
    <col min="6662" max="6662" width="14.85546875" style="30" customWidth="1"/>
    <col min="6663" max="6663" width="26.7109375" style="30" customWidth="1"/>
    <col min="6664" max="6911" width="9.140625" style="30"/>
    <col min="6912" max="6912" width="35" style="30" customWidth="1"/>
    <col min="6913" max="6913" width="30.85546875" style="30" customWidth="1"/>
    <col min="6914" max="6914" width="9.140625" style="30"/>
    <col min="6915" max="6915" width="13.7109375" style="30" customWidth="1"/>
    <col min="6916" max="6916" width="13.28515625" style="30" customWidth="1"/>
    <col min="6917" max="6917" width="13" style="30" customWidth="1"/>
    <col min="6918" max="6918" width="14.85546875" style="30" customWidth="1"/>
    <col min="6919" max="6919" width="26.7109375" style="30" customWidth="1"/>
    <col min="6920" max="7167" width="9.140625" style="30"/>
    <col min="7168" max="7168" width="35" style="30" customWidth="1"/>
    <col min="7169" max="7169" width="30.85546875" style="30" customWidth="1"/>
    <col min="7170" max="7170" width="9.140625" style="30"/>
    <col min="7171" max="7171" width="13.7109375" style="30" customWidth="1"/>
    <col min="7172" max="7172" width="13.28515625" style="30" customWidth="1"/>
    <col min="7173" max="7173" width="13" style="30" customWidth="1"/>
    <col min="7174" max="7174" width="14.85546875" style="30" customWidth="1"/>
    <col min="7175" max="7175" width="26.7109375" style="30" customWidth="1"/>
    <col min="7176" max="7423" width="9.140625" style="30"/>
    <col min="7424" max="7424" width="35" style="30" customWidth="1"/>
    <col min="7425" max="7425" width="30.85546875" style="30" customWidth="1"/>
    <col min="7426" max="7426" width="9.140625" style="30"/>
    <col min="7427" max="7427" width="13.7109375" style="30" customWidth="1"/>
    <col min="7428" max="7428" width="13.28515625" style="30" customWidth="1"/>
    <col min="7429" max="7429" width="13" style="30" customWidth="1"/>
    <col min="7430" max="7430" width="14.85546875" style="30" customWidth="1"/>
    <col min="7431" max="7431" width="26.7109375" style="30" customWidth="1"/>
    <col min="7432" max="7679" width="9.140625" style="30"/>
    <col min="7680" max="7680" width="35" style="30" customWidth="1"/>
    <col min="7681" max="7681" width="30.85546875" style="30" customWidth="1"/>
    <col min="7682" max="7682" width="9.140625" style="30"/>
    <col min="7683" max="7683" width="13.7109375" style="30" customWidth="1"/>
    <col min="7684" max="7684" width="13.28515625" style="30" customWidth="1"/>
    <col min="7685" max="7685" width="13" style="30" customWidth="1"/>
    <col min="7686" max="7686" width="14.85546875" style="30" customWidth="1"/>
    <col min="7687" max="7687" width="26.7109375" style="30" customWidth="1"/>
    <col min="7688" max="7935" width="9.140625" style="30"/>
    <col min="7936" max="7936" width="35" style="30" customWidth="1"/>
    <col min="7937" max="7937" width="30.85546875" style="30" customWidth="1"/>
    <col min="7938" max="7938" width="9.140625" style="30"/>
    <col min="7939" max="7939" width="13.7109375" style="30" customWidth="1"/>
    <col min="7940" max="7940" width="13.28515625" style="30" customWidth="1"/>
    <col min="7941" max="7941" width="13" style="30" customWidth="1"/>
    <col min="7942" max="7942" width="14.85546875" style="30" customWidth="1"/>
    <col min="7943" max="7943" width="26.7109375" style="30" customWidth="1"/>
    <col min="7944" max="8191" width="9.140625" style="30"/>
    <col min="8192" max="8192" width="35" style="30" customWidth="1"/>
    <col min="8193" max="8193" width="30.85546875" style="30" customWidth="1"/>
    <col min="8194" max="8194" width="9.140625" style="30"/>
    <col min="8195" max="8195" width="13.7109375" style="30" customWidth="1"/>
    <col min="8196" max="8196" width="13.28515625" style="30" customWidth="1"/>
    <col min="8197" max="8197" width="13" style="30" customWidth="1"/>
    <col min="8198" max="8198" width="14.85546875" style="30" customWidth="1"/>
    <col min="8199" max="8199" width="26.7109375" style="30" customWidth="1"/>
    <col min="8200" max="8447" width="9.140625" style="30"/>
    <col min="8448" max="8448" width="35" style="30" customWidth="1"/>
    <col min="8449" max="8449" width="30.85546875" style="30" customWidth="1"/>
    <col min="8450" max="8450" width="9.140625" style="30"/>
    <col min="8451" max="8451" width="13.7109375" style="30" customWidth="1"/>
    <col min="8452" max="8452" width="13.28515625" style="30" customWidth="1"/>
    <col min="8453" max="8453" width="13" style="30" customWidth="1"/>
    <col min="8454" max="8454" width="14.85546875" style="30" customWidth="1"/>
    <col min="8455" max="8455" width="26.7109375" style="30" customWidth="1"/>
    <col min="8456" max="8703" width="9.140625" style="30"/>
    <col min="8704" max="8704" width="35" style="30" customWidth="1"/>
    <col min="8705" max="8705" width="30.85546875" style="30" customWidth="1"/>
    <col min="8706" max="8706" width="9.140625" style="30"/>
    <col min="8707" max="8707" width="13.7109375" style="30" customWidth="1"/>
    <col min="8708" max="8708" width="13.28515625" style="30" customWidth="1"/>
    <col min="8709" max="8709" width="13" style="30" customWidth="1"/>
    <col min="8710" max="8710" width="14.85546875" style="30" customWidth="1"/>
    <col min="8711" max="8711" width="26.7109375" style="30" customWidth="1"/>
    <col min="8712" max="8959" width="9.140625" style="30"/>
    <col min="8960" max="8960" width="35" style="30" customWidth="1"/>
    <col min="8961" max="8961" width="30.85546875" style="30" customWidth="1"/>
    <col min="8962" max="8962" width="9.140625" style="30"/>
    <col min="8963" max="8963" width="13.7109375" style="30" customWidth="1"/>
    <col min="8964" max="8964" width="13.28515625" style="30" customWidth="1"/>
    <col min="8965" max="8965" width="13" style="30" customWidth="1"/>
    <col min="8966" max="8966" width="14.85546875" style="30" customWidth="1"/>
    <col min="8967" max="8967" width="26.7109375" style="30" customWidth="1"/>
    <col min="8968" max="9215" width="9.140625" style="30"/>
    <col min="9216" max="9216" width="35" style="30" customWidth="1"/>
    <col min="9217" max="9217" width="30.85546875" style="30" customWidth="1"/>
    <col min="9218" max="9218" width="9.140625" style="30"/>
    <col min="9219" max="9219" width="13.7109375" style="30" customWidth="1"/>
    <col min="9220" max="9220" width="13.28515625" style="30" customWidth="1"/>
    <col min="9221" max="9221" width="13" style="30" customWidth="1"/>
    <col min="9222" max="9222" width="14.85546875" style="30" customWidth="1"/>
    <col min="9223" max="9223" width="26.7109375" style="30" customWidth="1"/>
    <col min="9224" max="9471" width="9.140625" style="30"/>
    <col min="9472" max="9472" width="35" style="30" customWidth="1"/>
    <col min="9473" max="9473" width="30.85546875" style="30" customWidth="1"/>
    <col min="9474" max="9474" width="9.140625" style="30"/>
    <col min="9475" max="9475" width="13.7109375" style="30" customWidth="1"/>
    <col min="9476" max="9476" width="13.28515625" style="30" customWidth="1"/>
    <col min="9477" max="9477" width="13" style="30" customWidth="1"/>
    <col min="9478" max="9478" width="14.85546875" style="30" customWidth="1"/>
    <col min="9479" max="9479" width="26.7109375" style="30" customWidth="1"/>
    <col min="9480" max="9727" width="9.140625" style="30"/>
    <col min="9728" max="9728" width="35" style="30" customWidth="1"/>
    <col min="9729" max="9729" width="30.85546875" style="30" customWidth="1"/>
    <col min="9730" max="9730" width="9.140625" style="30"/>
    <col min="9731" max="9731" width="13.7109375" style="30" customWidth="1"/>
    <col min="9732" max="9732" width="13.28515625" style="30" customWidth="1"/>
    <col min="9733" max="9733" width="13" style="30" customWidth="1"/>
    <col min="9734" max="9734" width="14.85546875" style="30" customWidth="1"/>
    <col min="9735" max="9735" width="26.7109375" style="30" customWidth="1"/>
    <col min="9736" max="9983" width="9.140625" style="30"/>
    <col min="9984" max="9984" width="35" style="30" customWidth="1"/>
    <col min="9985" max="9985" width="30.85546875" style="30" customWidth="1"/>
    <col min="9986" max="9986" width="9.140625" style="30"/>
    <col min="9987" max="9987" width="13.7109375" style="30" customWidth="1"/>
    <col min="9988" max="9988" width="13.28515625" style="30" customWidth="1"/>
    <col min="9989" max="9989" width="13" style="30" customWidth="1"/>
    <col min="9990" max="9990" width="14.85546875" style="30" customWidth="1"/>
    <col min="9991" max="9991" width="26.7109375" style="30" customWidth="1"/>
    <col min="9992" max="10239" width="9.140625" style="30"/>
    <col min="10240" max="10240" width="35" style="30" customWidth="1"/>
    <col min="10241" max="10241" width="30.85546875" style="30" customWidth="1"/>
    <col min="10242" max="10242" width="9.140625" style="30"/>
    <col min="10243" max="10243" width="13.7109375" style="30" customWidth="1"/>
    <col min="10244" max="10244" width="13.28515625" style="30" customWidth="1"/>
    <col min="10245" max="10245" width="13" style="30" customWidth="1"/>
    <col min="10246" max="10246" width="14.85546875" style="30" customWidth="1"/>
    <col min="10247" max="10247" width="26.7109375" style="30" customWidth="1"/>
    <col min="10248" max="10495" width="9.140625" style="30"/>
    <col min="10496" max="10496" width="35" style="30" customWidth="1"/>
    <col min="10497" max="10497" width="30.85546875" style="30" customWidth="1"/>
    <col min="10498" max="10498" width="9.140625" style="30"/>
    <col min="10499" max="10499" width="13.7109375" style="30" customWidth="1"/>
    <col min="10500" max="10500" width="13.28515625" style="30" customWidth="1"/>
    <col min="10501" max="10501" width="13" style="30" customWidth="1"/>
    <col min="10502" max="10502" width="14.85546875" style="30" customWidth="1"/>
    <col min="10503" max="10503" width="26.7109375" style="30" customWidth="1"/>
    <col min="10504" max="10751" width="9.140625" style="30"/>
    <col min="10752" max="10752" width="35" style="30" customWidth="1"/>
    <col min="10753" max="10753" width="30.85546875" style="30" customWidth="1"/>
    <col min="10754" max="10754" width="9.140625" style="30"/>
    <col min="10755" max="10755" width="13.7109375" style="30" customWidth="1"/>
    <col min="10756" max="10756" width="13.28515625" style="30" customWidth="1"/>
    <col min="10757" max="10757" width="13" style="30" customWidth="1"/>
    <col min="10758" max="10758" width="14.85546875" style="30" customWidth="1"/>
    <col min="10759" max="10759" width="26.7109375" style="30" customWidth="1"/>
    <col min="10760" max="11007" width="9.140625" style="30"/>
    <col min="11008" max="11008" width="35" style="30" customWidth="1"/>
    <col min="11009" max="11009" width="30.85546875" style="30" customWidth="1"/>
    <col min="11010" max="11010" width="9.140625" style="30"/>
    <col min="11011" max="11011" width="13.7109375" style="30" customWidth="1"/>
    <col min="11012" max="11012" width="13.28515625" style="30" customWidth="1"/>
    <col min="11013" max="11013" width="13" style="30" customWidth="1"/>
    <col min="11014" max="11014" width="14.85546875" style="30" customWidth="1"/>
    <col min="11015" max="11015" width="26.7109375" style="30" customWidth="1"/>
    <col min="11016" max="11263" width="9.140625" style="30"/>
    <col min="11264" max="11264" width="35" style="30" customWidth="1"/>
    <col min="11265" max="11265" width="30.85546875" style="30" customWidth="1"/>
    <col min="11266" max="11266" width="9.140625" style="30"/>
    <col min="11267" max="11267" width="13.7109375" style="30" customWidth="1"/>
    <col min="11268" max="11268" width="13.28515625" style="30" customWidth="1"/>
    <col min="11269" max="11269" width="13" style="30" customWidth="1"/>
    <col min="11270" max="11270" width="14.85546875" style="30" customWidth="1"/>
    <col min="11271" max="11271" width="26.7109375" style="30" customWidth="1"/>
    <col min="11272" max="11519" width="9.140625" style="30"/>
    <col min="11520" max="11520" width="35" style="30" customWidth="1"/>
    <col min="11521" max="11521" width="30.85546875" style="30" customWidth="1"/>
    <col min="11522" max="11522" width="9.140625" style="30"/>
    <col min="11523" max="11523" width="13.7109375" style="30" customWidth="1"/>
    <col min="11524" max="11524" width="13.28515625" style="30" customWidth="1"/>
    <col min="11525" max="11525" width="13" style="30" customWidth="1"/>
    <col min="11526" max="11526" width="14.85546875" style="30" customWidth="1"/>
    <col min="11527" max="11527" width="26.7109375" style="30" customWidth="1"/>
    <col min="11528" max="11775" width="9.140625" style="30"/>
    <col min="11776" max="11776" width="35" style="30" customWidth="1"/>
    <col min="11777" max="11777" width="30.85546875" style="30" customWidth="1"/>
    <col min="11778" max="11778" width="9.140625" style="30"/>
    <col min="11779" max="11779" width="13.7109375" style="30" customWidth="1"/>
    <col min="11780" max="11780" width="13.28515625" style="30" customWidth="1"/>
    <col min="11781" max="11781" width="13" style="30" customWidth="1"/>
    <col min="11782" max="11782" width="14.85546875" style="30" customWidth="1"/>
    <col min="11783" max="11783" width="26.7109375" style="30" customWidth="1"/>
    <col min="11784" max="12031" width="9.140625" style="30"/>
    <col min="12032" max="12032" width="35" style="30" customWidth="1"/>
    <col min="12033" max="12033" width="30.85546875" style="30" customWidth="1"/>
    <col min="12034" max="12034" width="9.140625" style="30"/>
    <col min="12035" max="12035" width="13.7109375" style="30" customWidth="1"/>
    <col min="12036" max="12036" width="13.28515625" style="30" customWidth="1"/>
    <col min="12037" max="12037" width="13" style="30" customWidth="1"/>
    <col min="12038" max="12038" width="14.85546875" style="30" customWidth="1"/>
    <col min="12039" max="12039" width="26.7109375" style="30" customWidth="1"/>
    <col min="12040" max="12287" width="9.140625" style="30"/>
    <col min="12288" max="12288" width="35" style="30" customWidth="1"/>
    <col min="12289" max="12289" width="30.85546875" style="30" customWidth="1"/>
    <col min="12290" max="12290" width="9.140625" style="30"/>
    <col min="12291" max="12291" width="13.7109375" style="30" customWidth="1"/>
    <col min="12292" max="12292" width="13.28515625" style="30" customWidth="1"/>
    <col min="12293" max="12293" width="13" style="30" customWidth="1"/>
    <col min="12294" max="12294" width="14.85546875" style="30" customWidth="1"/>
    <col min="12295" max="12295" width="26.7109375" style="30" customWidth="1"/>
    <col min="12296" max="12543" width="9.140625" style="30"/>
    <col min="12544" max="12544" width="35" style="30" customWidth="1"/>
    <col min="12545" max="12545" width="30.85546875" style="30" customWidth="1"/>
    <col min="12546" max="12546" width="9.140625" style="30"/>
    <col min="12547" max="12547" width="13.7109375" style="30" customWidth="1"/>
    <col min="12548" max="12548" width="13.28515625" style="30" customWidth="1"/>
    <col min="12549" max="12549" width="13" style="30" customWidth="1"/>
    <col min="12550" max="12550" width="14.85546875" style="30" customWidth="1"/>
    <col min="12551" max="12551" width="26.7109375" style="30" customWidth="1"/>
    <col min="12552" max="12799" width="9.140625" style="30"/>
    <col min="12800" max="12800" width="35" style="30" customWidth="1"/>
    <col min="12801" max="12801" width="30.85546875" style="30" customWidth="1"/>
    <col min="12802" max="12802" width="9.140625" style="30"/>
    <col min="12803" max="12803" width="13.7109375" style="30" customWidth="1"/>
    <col min="12804" max="12804" width="13.28515625" style="30" customWidth="1"/>
    <col min="12805" max="12805" width="13" style="30" customWidth="1"/>
    <col min="12806" max="12806" width="14.85546875" style="30" customWidth="1"/>
    <col min="12807" max="12807" width="26.7109375" style="30" customWidth="1"/>
    <col min="12808" max="13055" width="9.140625" style="30"/>
    <col min="13056" max="13056" width="35" style="30" customWidth="1"/>
    <col min="13057" max="13057" width="30.85546875" style="30" customWidth="1"/>
    <col min="13058" max="13058" width="9.140625" style="30"/>
    <col min="13059" max="13059" width="13.7109375" style="30" customWidth="1"/>
    <col min="13060" max="13060" width="13.28515625" style="30" customWidth="1"/>
    <col min="13061" max="13061" width="13" style="30" customWidth="1"/>
    <col min="13062" max="13062" width="14.85546875" style="30" customWidth="1"/>
    <col min="13063" max="13063" width="26.7109375" style="30" customWidth="1"/>
    <col min="13064" max="13311" width="9.140625" style="30"/>
    <col min="13312" max="13312" width="35" style="30" customWidth="1"/>
    <col min="13313" max="13313" width="30.85546875" style="30" customWidth="1"/>
    <col min="13314" max="13314" width="9.140625" style="30"/>
    <col min="13315" max="13315" width="13.7109375" style="30" customWidth="1"/>
    <col min="13316" max="13316" width="13.28515625" style="30" customWidth="1"/>
    <col min="13317" max="13317" width="13" style="30" customWidth="1"/>
    <col min="13318" max="13318" width="14.85546875" style="30" customWidth="1"/>
    <col min="13319" max="13319" width="26.7109375" style="30" customWidth="1"/>
    <col min="13320" max="13567" width="9.140625" style="30"/>
    <col min="13568" max="13568" width="35" style="30" customWidth="1"/>
    <col min="13569" max="13569" width="30.85546875" style="30" customWidth="1"/>
    <col min="13570" max="13570" width="9.140625" style="30"/>
    <col min="13571" max="13571" width="13.7109375" style="30" customWidth="1"/>
    <col min="13572" max="13572" width="13.28515625" style="30" customWidth="1"/>
    <col min="13573" max="13573" width="13" style="30" customWidth="1"/>
    <col min="13574" max="13574" width="14.85546875" style="30" customWidth="1"/>
    <col min="13575" max="13575" width="26.7109375" style="30" customWidth="1"/>
    <col min="13576" max="13823" width="9.140625" style="30"/>
    <col min="13824" max="13824" width="35" style="30" customWidth="1"/>
    <col min="13825" max="13825" width="30.85546875" style="30" customWidth="1"/>
    <col min="13826" max="13826" width="9.140625" style="30"/>
    <col min="13827" max="13827" width="13.7109375" style="30" customWidth="1"/>
    <col min="13828" max="13828" width="13.28515625" style="30" customWidth="1"/>
    <col min="13829" max="13829" width="13" style="30" customWidth="1"/>
    <col min="13830" max="13830" width="14.85546875" style="30" customWidth="1"/>
    <col min="13831" max="13831" width="26.7109375" style="30" customWidth="1"/>
    <col min="13832" max="14079" width="9.140625" style="30"/>
    <col min="14080" max="14080" width="35" style="30" customWidth="1"/>
    <col min="14081" max="14081" width="30.85546875" style="30" customWidth="1"/>
    <col min="14082" max="14082" width="9.140625" style="30"/>
    <col min="14083" max="14083" width="13.7109375" style="30" customWidth="1"/>
    <col min="14084" max="14084" width="13.28515625" style="30" customWidth="1"/>
    <col min="14085" max="14085" width="13" style="30" customWidth="1"/>
    <col min="14086" max="14086" width="14.85546875" style="30" customWidth="1"/>
    <col min="14087" max="14087" width="26.7109375" style="30" customWidth="1"/>
    <col min="14088" max="14335" width="9.140625" style="30"/>
    <col min="14336" max="14336" width="35" style="30" customWidth="1"/>
    <col min="14337" max="14337" width="30.85546875" style="30" customWidth="1"/>
    <col min="14338" max="14338" width="9.140625" style="30"/>
    <col min="14339" max="14339" width="13.7109375" style="30" customWidth="1"/>
    <col min="14340" max="14340" width="13.28515625" style="30" customWidth="1"/>
    <col min="14341" max="14341" width="13" style="30" customWidth="1"/>
    <col min="14342" max="14342" width="14.85546875" style="30" customWidth="1"/>
    <col min="14343" max="14343" width="26.7109375" style="30" customWidth="1"/>
    <col min="14344" max="14591" width="9.140625" style="30"/>
    <col min="14592" max="14592" width="35" style="30" customWidth="1"/>
    <col min="14593" max="14593" width="30.85546875" style="30" customWidth="1"/>
    <col min="14594" max="14594" width="9.140625" style="30"/>
    <col min="14595" max="14595" width="13.7109375" style="30" customWidth="1"/>
    <col min="14596" max="14596" width="13.28515625" style="30" customWidth="1"/>
    <col min="14597" max="14597" width="13" style="30" customWidth="1"/>
    <col min="14598" max="14598" width="14.85546875" style="30" customWidth="1"/>
    <col min="14599" max="14599" width="26.7109375" style="30" customWidth="1"/>
    <col min="14600" max="14847" width="9.140625" style="30"/>
    <col min="14848" max="14848" width="35" style="30" customWidth="1"/>
    <col min="14849" max="14849" width="30.85546875" style="30" customWidth="1"/>
    <col min="14850" max="14850" width="9.140625" style="30"/>
    <col min="14851" max="14851" width="13.7109375" style="30" customWidth="1"/>
    <col min="14852" max="14852" width="13.28515625" style="30" customWidth="1"/>
    <col min="14853" max="14853" width="13" style="30" customWidth="1"/>
    <col min="14854" max="14854" width="14.85546875" style="30" customWidth="1"/>
    <col min="14855" max="14855" width="26.7109375" style="30" customWidth="1"/>
    <col min="14856" max="15103" width="9.140625" style="30"/>
    <col min="15104" max="15104" width="35" style="30" customWidth="1"/>
    <col min="15105" max="15105" width="30.85546875" style="30" customWidth="1"/>
    <col min="15106" max="15106" width="9.140625" style="30"/>
    <col min="15107" max="15107" width="13.7109375" style="30" customWidth="1"/>
    <col min="15108" max="15108" width="13.28515625" style="30" customWidth="1"/>
    <col min="15109" max="15109" width="13" style="30" customWidth="1"/>
    <col min="15110" max="15110" width="14.85546875" style="30" customWidth="1"/>
    <col min="15111" max="15111" width="26.7109375" style="30" customWidth="1"/>
    <col min="15112" max="15359" width="9.140625" style="30"/>
    <col min="15360" max="15360" width="35" style="30" customWidth="1"/>
    <col min="15361" max="15361" width="30.85546875" style="30" customWidth="1"/>
    <col min="15362" max="15362" width="9.140625" style="30"/>
    <col min="15363" max="15363" width="13.7109375" style="30" customWidth="1"/>
    <col min="15364" max="15364" width="13.28515625" style="30" customWidth="1"/>
    <col min="15365" max="15365" width="13" style="30" customWidth="1"/>
    <col min="15366" max="15366" width="14.85546875" style="30" customWidth="1"/>
    <col min="15367" max="15367" width="26.7109375" style="30" customWidth="1"/>
    <col min="15368" max="15615" width="9.140625" style="30"/>
    <col min="15616" max="15616" width="35" style="30" customWidth="1"/>
    <col min="15617" max="15617" width="30.85546875" style="30" customWidth="1"/>
    <col min="15618" max="15618" width="9.140625" style="30"/>
    <col min="15619" max="15619" width="13.7109375" style="30" customWidth="1"/>
    <col min="15620" max="15620" width="13.28515625" style="30" customWidth="1"/>
    <col min="15621" max="15621" width="13" style="30" customWidth="1"/>
    <col min="15622" max="15622" width="14.85546875" style="30" customWidth="1"/>
    <col min="15623" max="15623" width="26.7109375" style="30" customWidth="1"/>
    <col min="15624" max="15871" width="9.140625" style="30"/>
    <col min="15872" max="15872" width="35" style="30" customWidth="1"/>
    <col min="15873" max="15873" width="30.85546875" style="30" customWidth="1"/>
    <col min="15874" max="15874" width="9.140625" style="30"/>
    <col min="15875" max="15875" width="13.7109375" style="30" customWidth="1"/>
    <col min="15876" max="15876" width="13.28515625" style="30" customWidth="1"/>
    <col min="15877" max="15877" width="13" style="30" customWidth="1"/>
    <col min="15878" max="15878" width="14.85546875" style="30" customWidth="1"/>
    <col min="15879" max="15879" width="26.7109375" style="30" customWidth="1"/>
    <col min="15880" max="16127" width="9.140625" style="30"/>
    <col min="16128" max="16128" width="35" style="30" customWidth="1"/>
    <col min="16129" max="16129" width="30.85546875" style="30" customWidth="1"/>
    <col min="16130" max="16130" width="9.140625" style="30"/>
    <col min="16131" max="16131" width="13.7109375" style="30" customWidth="1"/>
    <col min="16132" max="16132" width="13.28515625" style="30" customWidth="1"/>
    <col min="16133" max="16133" width="13" style="30" customWidth="1"/>
    <col min="16134" max="16134" width="14.85546875" style="30" customWidth="1"/>
    <col min="16135" max="16135" width="26.7109375" style="30" customWidth="1"/>
    <col min="16136" max="16384" width="9.140625" style="30"/>
  </cols>
  <sheetData>
    <row r="1" spans="1:7" x14ac:dyDescent="0.2">
      <c r="G1" s="31" t="s">
        <v>420</v>
      </c>
    </row>
    <row r="2" spans="1:7" x14ac:dyDescent="0.2">
      <c r="G2" s="31"/>
    </row>
    <row r="3" spans="1:7" ht="67.5" customHeight="1" x14ac:dyDescent="0.2">
      <c r="A3" s="1"/>
      <c r="B3" s="230" t="s">
        <v>438</v>
      </c>
      <c r="C3" s="230"/>
      <c r="D3" s="230"/>
      <c r="E3" s="230"/>
      <c r="F3" s="230"/>
      <c r="G3" s="230"/>
    </row>
    <row r="4" spans="1:7" x14ac:dyDescent="0.2">
      <c r="A4" s="1"/>
      <c r="B4" s="1"/>
      <c r="C4" s="1"/>
      <c r="D4" s="2"/>
      <c r="E4" s="1"/>
      <c r="F4" s="1"/>
      <c r="G4" s="3"/>
    </row>
    <row r="5" spans="1:7" x14ac:dyDescent="0.2">
      <c r="A5" s="3"/>
      <c r="B5" s="3"/>
      <c r="C5" s="3"/>
      <c r="D5" s="4"/>
      <c r="E5" s="232" t="s">
        <v>3</v>
      </c>
      <c r="F5" s="232"/>
      <c r="G5" s="194" t="s">
        <v>4</v>
      </c>
    </row>
    <row r="6" spans="1:7" x14ac:dyDescent="0.2">
      <c r="A6" s="189" t="s">
        <v>5</v>
      </c>
      <c r="B6" s="189"/>
      <c r="C6" s="193" t="s">
        <v>6</v>
      </c>
      <c r="D6" s="193"/>
      <c r="E6" s="5"/>
      <c r="F6" s="5"/>
      <c r="G6" s="199"/>
    </row>
    <row r="7" spans="1:7" ht="38.25" x14ac:dyDescent="0.2">
      <c r="A7" s="6" t="s">
        <v>7</v>
      </c>
      <c r="B7" s="7" t="s">
        <v>8</v>
      </c>
      <c r="C7" s="7" t="s">
        <v>9</v>
      </c>
      <c r="D7" s="6" t="s">
        <v>10</v>
      </c>
      <c r="E7" s="7" t="s">
        <v>11</v>
      </c>
      <c r="F7" s="7" t="s">
        <v>12</v>
      </c>
      <c r="G7" s="8"/>
    </row>
    <row r="8" spans="1:7" ht="38.25" customHeight="1" x14ac:dyDescent="0.2">
      <c r="A8" s="218" t="s">
        <v>133</v>
      </c>
      <c r="B8" s="189" t="s">
        <v>134</v>
      </c>
      <c r="C8" s="58" t="s">
        <v>135</v>
      </c>
      <c r="D8" s="8" t="s">
        <v>26</v>
      </c>
      <c r="E8" s="81">
        <v>300</v>
      </c>
      <c r="F8" s="81">
        <v>292</v>
      </c>
      <c r="G8" s="203">
        <f>((F8/E8+F9/E9+F10/E10+F13/E13+F14/E14+F15/E15+F16/E16+F18/E18+F20/E20+F21/E21+F23/E23+F24/E24+F26/E26+F27/E27+F28/E28)/15)/(F29/E29)*100</f>
        <v>95.459113814863912</v>
      </c>
    </row>
    <row r="9" spans="1:7" ht="165.75" x14ac:dyDescent="0.2">
      <c r="A9" s="219"/>
      <c r="B9" s="189"/>
      <c r="C9" s="58" t="s">
        <v>136</v>
      </c>
      <c r="D9" s="59" t="s">
        <v>30</v>
      </c>
      <c r="E9" s="81">
        <v>102</v>
      </c>
      <c r="F9" s="81">
        <v>87</v>
      </c>
      <c r="G9" s="203"/>
    </row>
    <row r="10" spans="1:7" ht="51" x14ac:dyDescent="0.2">
      <c r="A10" s="219"/>
      <c r="B10" s="189"/>
      <c r="C10" s="58" t="s">
        <v>137</v>
      </c>
      <c r="D10" s="8" t="s">
        <v>30</v>
      </c>
      <c r="E10" s="73">
        <v>360</v>
      </c>
      <c r="F10" s="73">
        <v>360</v>
      </c>
      <c r="G10" s="203"/>
    </row>
    <row r="11" spans="1:7" ht="38.25" x14ac:dyDescent="0.2">
      <c r="A11" s="219"/>
      <c r="B11" s="189"/>
      <c r="C11" s="58" t="s">
        <v>138</v>
      </c>
      <c r="D11" s="8" t="s">
        <v>26</v>
      </c>
      <c r="E11" s="81">
        <v>200</v>
      </c>
      <c r="F11" s="81">
        <v>200</v>
      </c>
      <c r="G11" s="203"/>
    </row>
    <row r="12" spans="1:7" ht="76.5" x14ac:dyDescent="0.2">
      <c r="A12" s="219"/>
      <c r="B12" s="189"/>
      <c r="C12" s="58" t="s">
        <v>139</v>
      </c>
      <c r="D12" s="8" t="s">
        <v>30</v>
      </c>
      <c r="E12" s="73">
        <v>0</v>
      </c>
      <c r="F12" s="73">
        <v>0</v>
      </c>
      <c r="G12" s="203"/>
    </row>
    <row r="13" spans="1:7" ht="89.25" x14ac:dyDescent="0.2">
      <c r="A13" s="219"/>
      <c r="B13" s="189"/>
      <c r="C13" s="58" t="s">
        <v>140</v>
      </c>
      <c r="D13" s="8" t="s">
        <v>141</v>
      </c>
      <c r="E13" s="73">
        <v>39</v>
      </c>
      <c r="F13" s="73">
        <v>39</v>
      </c>
      <c r="G13" s="203"/>
    </row>
    <row r="14" spans="1:7" ht="63.75" x14ac:dyDescent="0.2">
      <c r="A14" s="219"/>
      <c r="B14" s="189"/>
      <c r="C14" s="58" t="s">
        <v>142</v>
      </c>
      <c r="D14" s="8" t="s">
        <v>26</v>
      </c>
      <c r="E14" s="81">
        <v>300</v>
      </c>
      <c r="F14" s="81">
        <v>300</v>
      </c>
      <c r="G14" s="203"/>
    </row>
    <row r="15" spans="1:7" ht="38.25" x14ac:dyDescent="0.2">
      <c r="A15" s="219"/>
      <c r="B15" s="189"/>
      <c r="C15" s="58" t="s">
        <v>143</v>
      </c>
      <c r="D15" s="8" t="s">
        <v>144</v>
      </c>
      <c r="E15" s="81">
        <v>3</v>
      </c>
      <c r="F15" s="81">
        <v>3</v>
      </c>
      <c r="G15" s="203"/>
    </row>
    <row r="16" spans="1:7" ht="76.5" x14ac:dyDescent="0.2">
      <c r="A16" s="219"/>
      <c r="B16" s="189"/>
      <c r="C16" s="58" t="s">
        <v>146</v>
      </c>
      <c r="D16" s="8" t="s">
        <v>26</v>
      </c>
      <c r="E16" s="81">
        <v>300</v>
      </c>
      <c r="F16" s="81">
        <v>300</v>
      </c>
      <c r="G16" s="203"/>
    </row>
    <row r="17" spans="1:7" ht="51" x14ac:dyDescent="0.2">
      <c r="A17" s="219"/>
      <c r="B17" s="189"/>
      <c r="C17" s="58" t="s">
        <v>147</v>
      </c>
      <c r="D17" s="8" t="s">
        <v>30</v>
      </c>
      <c r="E17" s="81">
        <v>0</v>
      </c>
      <c r="F17" s="81">
        <v>0</v>
      </c>
      <c r="G17" s="203"/>
    </row>
    <row r="18" spans="1:7" ht="25.5" x14ac:dyDescent="0.2">
      <c r="A18" s="219"/>
      <c r="B18" s="189"/>
      <c r="C18" s="58" t="s">
        <v>148</v>
      </c>
      <c r="D18" s="8" t="s">
        <v>26</v>
      </c>
      <c r="E18" s="81">
        <v>300</v>
      </c>
      <c r="F18" s="81">
        <v>300</v>
      </c>
      <c r="G18" s="203"/>
    </row>
    <row r="19" spans="1:7" ht="76.5" x14ac:dyDescent="0.2">
      <c r="A19" s="219"/>
      <c r="B19" s="189"/>
      <c r="C19" s="58" t="s">
        <v>149</v>
      </c>
      <c r="D19" s="8" t="s">
        <v>30</v>
      </c>
      <c r="E19" s="81">
        <v>0</v>
      </c>
      <c r="F19" s="81">
        <v>0</v>
      </c>
      <c r="G19" s="203"/>
    </row>
    <row r="20" spans="1:7" ht="76.5" x14ac:dyDescent="0.2">
      <c r="A20" s="219"/>
      <c r="B20" s="189"/>
      <c r="C20" s="58" t="s">
        <v>150</v>
      </c>
      <c r="D20" s="8" t="s">
        <v>26</v>
      </c>
      <c r="E20" s="81">
        <v>300</v>
      </c>
      <c r="F20" s="81">
        <v>300</v>
      </c>
      <c r="G20" s="203"/>
    </row>
    <row r="21" spans="1:7" ht="76.5" x14ac:dyDescent="0.2">
      <c r="A21" s="219"/>
      <c r="B21" s="189"/>
      <c r="C21" s="58" t="s">
        <v>151</v>
      </c>
      <c r="D21" s="8" t="s">
        <v>152</v>
      </c>
      <c r="E21" s="81">
        <v>38</v>
      </c>
      <c r="F21" s="180">
        <v>13.4</v>
      </c>
      <c r="G21" s="203"/>
    </row>
    <row r="22" spans="1:7" ht="76.5" x14ac:dyDescent="0.2">
      <c r="A22" s="219"/>
      <c r="B22" s="189"/>
      <c r="C22" s="58" t="s">
        <v>153</v>
      </c>
      <c r="D22" s="8" t="s">
        <v>30</v>
      </c>
      <c r="E22" s="81">
        <v>0</v>
      </c>
      <c r="F22" s="81">
        <v>0</v>
      </c>
      <c r="G22" s="203"/>
    </row>
    <row r="23" spans="1:7" ht="140.25" x14ac:dyDescent="0.2">
      <c r="A23" s="219"/>
      <c r="B23" s="189"/>
      <c r="C23" s="58" t="s">
        <v>154</v>
      </c>
      <c r="D23" s="8" t="s">
        <v>26</v>
      </c>
      <c r="E23" s="81">
        <v>300</v>
      </c>
      <c r="F23" s="81">
        <v>300</v>
      </c>
      <c r="G23" s="203"/>
    </row>
    <row r="24" spans="1:7" ht="76.5" x14ac:dyDescent="0.2">
      <c r="A24" s="219"/>
      <c r="B24" s="189"/>
      <c r="C24" s="58" t="s">
        <v>155</v>
      </c>
      <c r="D24" s="8" t="s">
        <v>26</v>
      </c>
      <c r="E24" s="81">
        <v>300</v>
      </c>
      <c r="F24" s="81">
        <v>300</v>
      </c>
      <c r="G24" s="203"/>
    </row>
    <row r="25" spans="1:7" ht="63.75" x14ac:dyDescent="0.2">
      <c r="A25" s="219"/>
      <c r="B25" s="189"/>
      <c r="C25" s="58" t="s">
        <v>156</v>
      </c>
      <c r="D25" s="8" t="s">
        <v>30</v>
      </c>
      <c r="E25" s="81">
        <v>0</v>
      </c>
      <c r="F25" s="81">
        <v>0</v>
      </c>
      <c r="G25" s="203"/>
    </row>
    <row r="26" spans="1:7" ht="51" x14ac:dyDescent="0.2">
      <c r="A26" s="219"/>
      <c r="B26" s="189"/>
      <c r="C26" s="58" t="s">
        <v>157</v>
      </c>
      <c r="D26" s="8" t="s">
        <v>26</v>
      </c>
      <c r="E26" s="73">
        <v>300</v>
      </c>
      <c r="F26" s="73">
        <v>300</v>
      </c>
      <c r="G26" s="203"/>
    </row>
    <row r="27" spans="1:7" ht="89.25" x14ac:dyDescent="0.2">
      <c r="A27" s="219"/>
      <c r="B27" s="189"/>
      <c r="C27" s="58" t="s">
        <v>158</v>
      </c>
      <c r="D27" s="8" t="s">
        <v>26</v>
      </c>
      <c r="E27" s="81">
        <v>300</v>
      </c>
      <c r="F27" s="81">
        <v>300</v>
      </c>
      <c r="G27" s="203"/>
    </row>
    <row r="28" spans="1:7" ht="38.25" x14ac:dyDescent="0.2">
      <c r="A28" s="219"/>
      <c r="B28" s="189"/>
      <c r="C28" s="58" t="s">
        <v>159</v>
      </c>
      <c r="D28" s="8" t="s">
        <v>26</v>
      </c>
      <c r="E28" s="73">
        <v>123</v>
      </c>
      <c r="F28" s="73">
        <v>107</v>
      </c>
      <c r="G28" s="203"/>
    </row>
    <row r="29" spans="1:7" x14ac:dyDescent="0.2">
      <c r="A29" s="219"/>
      <c r="B29" s="189"/>
      <c r="C29" s="75" t="s">
        <v>80</v>
      </c>
      <c r="D29" s="179" t="s">
        <v>21</v>
      </c>
      <c r="E29" s="95">
        <f>SUM(E30:E33)</f>
        <v>756173.11831000005</v>
      </c>
      <c r="F29" s="95">
        <f>SUM(F30:F33)</f>
        <v>741912.30318000005</v>
      </c>
      <c r="G29" s="203"/>
    </row>
    <row r="30" spans="1:7" x14ac:dyDescent="0.2">
      <c r="A30" s="219"/>
      <c r="B30" s="189"/>
      <c r="C30" s="58" t="s">
        <v>51</v>
      </c>
      <c r="D30" s="8" t="s">
        <v>21</v>
      </c>
      <c r="E30" s="93">
        <v>8924.7650300000005</v>
      </c>
      <c r="F30" s="93">
        <v>8591.3586099999993</v>
      </c>
      <c r="G30" s="203"/>
    </row>
    <row r="31" spans="1:7" x14ac:dyDescent="0.2">
      <c r="A31" s="219"/>
      <c r="B31" s="189"/>
      <c r="C31" s="58" t="s">
        <v>31</v>
      </c>
      <c r="D31" s="8" t="s">
        <v>21</v>
      </c>
      <c r="E31" s="93">
        <v>144229.17858000001</v>
      </c>
      <c r="F31" s="93">
        <v>141475.59065</v>
      </c>
      <c r="G31" s="203"/>
    </row>
    <row r="32" spans="1:7" x14ac:dyDescent="0.2">
      <c r="A32" s="219"/>
      <c r="B32" s="189"/>
      <c r="C32" s="58" t="s">
        <v>22</v>
      </c>
      <c r="D32" s="8" t="s">
        <v>21</v>
      </c>
      <c r="E32" s="93">
        <v>601787.04309000005</v>
      </c>
      <c r="F32" s="93">
        <v>591845.35392000002</v>
      </c>
      <c r="G32" s="203"/>
    </row>
    <row r="33" spans="1:7" x14ac:dyDescent="0.2">
      <c r="A33" s="220"/>
      <c r="B33" s="189"/>
      <c r="C33" s="136" t="s">
        <v>71</v>
      </c>
      <c r="D33" s="8" t="s">
        <v>21</v>
      </c>
      <c r="E33" s="93">
        <v>1232.1316099999999</v>
      </c>
      <c r="F33" s="85">
        <v>0</v>
      </c>
      <c r="G33" s="203"/>
    </row>
  </sheetData>
  <mergeCells count="8">
    <mergeCell ref="A8:A33"/>
    <mergeCell ref="B8:B33"/>
    <mergeCell ref="G8:G33"/>
    <mergeCell ref="B3:G3"/>
    <mergeCell ref="E5:F5"/>
    <mergeCell ref="G5:G6"/>
    <mergeCell ref="A6:B6"/>
    <mergeCell ref="C6:D6"/>
  </mergeCells>
  <pageMargins left="0.70866141732283472" right="0.70866141732283472" top="0.74803149606299213" bottom="0.74803149606299213" header="0.31496062992125984" footer="0.31496062992125984"/>
  <pageSetup paperSize="9" scale="4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2" zoomScaleNormal="100" zoomScalePageLayoutView="87" workbookViewId="0">
      <selection activeCell="E2" sqref="E1:F1048576"/>
    </sheetView>
  </sheetViews>
  <sheetFormatPr defaultRowHeight="12.75" x14ac:dyDescent="0.2"/>
  <cols>
    <col min="1" max="1" width="9.140625" style="30"/>
    <col min="2" max="2" width="35" style="30" customWidth="1"/>
    <col min="3" max="3" width="30.85546875" style="30" customWidth="1"/>
    <col min="4" max="4" width="9.140625" style="30"/>
    <col min="5" max="5" width="13" style="30" customWidth="1"/>
    <col min="6" max="6" width="14.85546875" style="30" customWidth="1"/>
    <col min="7" max="7" width="26.7109375" style="30" customWidth="1"/>
    <col min="8" max="255" width="9.140625" style="30"/>
    <col min="256" max="256" width="35" style="30" customWidth="1"/>
    <col min="257" max="257" width="30.85546875" style="30" customWidth="1"/>
    <col min="258" max="258" width="9.140625" style="30"/>
    <col min="259" max="259" width="13.7109375" style="30" customWidth="1"/>
    <col min="260" max="260" width="13.28515625" style="30" customWidth="1"/>
    <col min="261" max="261" width="13" style="30" customWidth="1"/>
    <col min="262" max="262" width="14.85546875" style="30" customWidth="1"/>
    <col min="263" max="263" width="26.7109375" style="30" customWidth="1"/>
    <col min="264" max="511" width="9.140625" style="30"/>
    <col min="512" max="512" width="35" style="30" customWidth="1"/>
    <col min="513" max="513" width="30.85546875" style="30" customWidth="1"/>
    <col min="514" max="514" width="9.140625" style="30"/>
    <col min="515" max="515" width="13.7109375" style="30" customWidth="1"/>
    <col min="516" max="516" width="13.28515625" style="30" customWidth="1"/>
    <col min="517" max="517" width="13" style="30" customWidth="1"/>
    <col min="518" max="518" width="14.85546875" style="30" customWidth="1"/>
    <col min="519" max="519" width="26.7109375" style="30" customWidth="1"/>
    <col min="520" max="767" width="9.140625" style="30"/>
    <col min="768" max="768" width="35" style="30" customWidth="1"/>
    <col min="769" max="769" width="30.85546875" style="30" customWidth="1"/>
    <col min="770" max="770" width="9.140625" style="30"/>
    <col min="771" max="771" width="13.7109375" style="30" customWidth="1"/>
    <col min="772" max="772" width="13.28515625" style="30" customWidth="1"/>
    <col min="773" max="773" width="13" style="30" customWidth="1"/>
    <col min="774" max="774" width="14.85546875" style="30" customWidth="1"/>
    <col min="775" max="775" width="26.7109375" style="30" customWidth="1"/>
    <col min="776" max="1023" width="9.140625" style="30"/>
    <col min="1024" max="1024" width="35" style="30" customWidth="1"/>
    <col min="1025" max="1025" width="30.85546875" style="30" customWidth="1"/>
    <col min="1026" max="1026" width="9.140625" style="30"/>
    <col min="1027" max="1027" width="13.7109375" style="30" customWidth="1"/>
    <col min="1028" max="1028" width="13.28515625" style="30" customWidth="1"/>
    <col min="1029" max="1029" width="13" style="30" customWidth="1"/>
    <col min="1030" max="1030" width="14.85546875" style="30" customWidth="1"/>
    <col min="1031" max="1031" width="26.7109375" style="30" customWidth="1"/>
    <col min="1032" max="1279" width="9.140625" style="30"/>
    <col min="1280" max="1280" width="35" style="30" customWidth="1"/>
    <col min="1281" max="1281" width="30.85546875" style="30" customWidth="1"/>
    <col min="1282" max="1282" width="9.140625" style="30"/>
    <col min="1283" max="1283" width="13.7109375" style="30" customWidth="1"/>
    <col min="1284" max="1284" width="13.28515625" style="30" customWidth="1"/>
    <col min="1285" max="1285" width="13" style="30" customWidth="1"/>
    <col min="1286" max="1286" width="14.85546875" style="30" customWidth="1"/>
    <col min="1287" max="1287" width="26.7109375" style="30" customWidth="1"/>
    <col min="1288" max="1535" width="9.140625" style="30"/>
    <col min="1536" max="1536" width="35" style="30" customWidth="1"/>
    <col min="1537" max="1537" width="30.85546875" style="30" customWidth="1"/>
    <col min="1538" max="1538" width="9.140625" style="30"/>
    <col min="1539" max="1539" width="13.7109375" style="30" customWidth="1"/>
    <col min="1540" max="1540" width="13.28515625" style="30" customWidth="1"/>
    <col min="1541" max="1541" width="13" style="30" customWidth="1"/>
    <col min="1542" max="1542" width="14.85546875" style="30" customWidth="1"/>
    <col min="1543" max="1543" width="26.7109375" style="30" customWidth="1"/>
    <col min="1544" max="1791" width="9.140625" style="30"/>
    <col min="1792" max="1792" width="35" style="30" customWidth="1"/>
    <col min="1793" max="1793" width="30.85546875" style="30" customWidth="1"/>
    <col min="1794" max="1794" width="9.140625" style="30"/>
    <col min="1795" max="1795" width="13.7109375" style="30" customWidth="1"/>
    <col min="1796" max="1796" width="13.28515625" style="30" customWidth="1"/>
    <col min="1797" max="1797" width="13" style="30" customWidth="1"/>
    <col min="1798" max="1798" width="14.85546875" style="30" customWidth="1"/>
    <col min="1799" max="1799" width="26.7109375" style="30" customWidth="1"/>
    <col min="1800" max="2047" width="9.140625" style="30"/>
    <col min="2048" max="2048" width="35" style="30" customWidth="1"/>
    <col min="2049" max="2049" width="30.85546875" style="30" customWidth="1"/>
    <col min="2050" max="2050" width="9.140625" style="30"/>
    <col min="2051" max="2051" width="13.7109375" style="30" customWidth="1"/>
    <col min="2052" max="2052" width="13.28515625" style="30" customWidth="1"/>
    <col min="2053" max="2053" width="13" style="30" customWidth="1"/>
    <col min="2054" max="2054" width="14.85546875" style="30" customWidth="1"/>
    <col min="2055" max="2055" width="26.7109375" style="30" customWidth="1"/>
    <col min="2056" max="2303" width="9.140625" style="30"/>
    <col min="2304" max="2304" width="35" style="30" customWidth="1"/>
    <col min="2305" max="2305" width="30.85546875" style="30" customWidth="1"/>
    <col min="2306" max="2306" width="9.140625" style="30"/>
    <col min="2307" max="2307" width="13.7109375" style="30" customWidth="1"/>
    <col min="2308" max="2308" width="13.28515625" style="30" customWidth="1"/>
    <col min="2309" max="2309" width="13" style="30" customWidth="1"/>
    <col min="2310" max="2310" width="14.85546875" style="30" customWidth="1"/>
    <col min="2311" max="2311" width="26.7109375" style="30" customWidth="1"/>
    <col min="2312" max="2559" width="9.140625" style="30"/>
    <col min="2560" max="2560" width="35" style="30" customWidth="1"/>
    <col min="2561" max="2561" width="30.85546875" style="30" customWidth="1"/>
    <col min="2562" max="2562" width="9.140625" style="30"/>
    <col min="2563" max="2563" width="13.7109375" style="30" customWidth="1"/>
    <col min="2564" max="2564" width="13.28515625" style="30" customWidth="1"/>
    <col min="2565" max="2565" width="13" style="30" customWidth="1"/>
    <col min="2566" max="2566" width="14.85546875" style="30" customWidth="1"/>
    <col min="2567" max="2567" width="26.7109375" style="30" customWidth="1"/>
    <col min="2568" max="2815" width="9.140625" style="30"/>
    <col min="2816" max="2816" width="35" style="30" customWidth="1"/>
    <col min="2817" max="2817" width="30.85546875" style="30" customWidth="1"/>
    <col min="2818" max="2818" width="9.140625" style="30"/>
    <col min="2819" max="2819" width="13.7109375" style="30" customWidth="1"/>
    <col min="2820" max="2820" width="13.28515625" style="30" customWidth="1"/>
    <col min="2821" max="2821" width="13" style="30" customWidth="1"/>
    <col min="2822" max="2822" width="14.85546875" style="30" customWidth="1"/>
    <col min="2823" max="2823" width="26.7109375" style="30" customWidth="1"/>
    <col min="2824" max="3071" width="9.140625" style="30"/>
    <col min="3072" max="3072" width="35" style="30" customWidth="1"/>
    <col min="3073" max="3073" width="30.85546875" style="30" customWidth="1"/>
    <col min="3074" max="3074" width="9.140625" style="30"/>
    <col min="3075" max="3075" width="13.7109375" style="30" customWidth="1"/>
    <col min="3076" max="3076" width="13.28515625" style="30" customWidth="1"/>
    <col min="3077" max="3077" width="13" style="30" customWidth="1"/>
    <col min="3078" max="3078" width="14.85546875" style="30" customWidth="1"/>
    <col min="3079" max="3079" width="26.7109375" style="30" customWidth="1"/>
    <col min="3080" max="3327" width="9.140625" style="30"/>
    <col min="3328" max="3328" width="35" style="30" customWidth="1"/>
    <col min="3329" max="3329" width="30.85546875" style="30" customWidth="1"/>
    <col min="3330" max="3330" width="9.140625" style="30"/>
    <col min="3331" max="3331" width="13.7109375" style="30" customWidth="1"/>
    <col min="3332" max="3332" width="13.28515625" style="30" customWidth="1"/>
    <col min="3333" max="3333" width="13" style="30" customWidth="1"/>
    <col min="3334" max="3334" width="14.85546875" style="30" customWidth="1"/>
    <col min="3335" max="3335" width="26.7109375" style="30" customWidth="1"/>
    <col min="3336" max="3583" width="9.140625" style="30"/>
    <col min="3584" max="3584" width="35" style="30" customWidth="1"/>
    <col min="3585" max="3585" width="30.85546875" style="30" customWidth="1"/>
    <col min="3586" max="3586" width="9.140625" style="30"/>
    <col min="3587" max="3587" width="13.7109375" style="30" customWidth="1"/>
    <col min="3588" max="3588" width="13.28515625" style="30" customWidth="1"/>
    <col min="3589" max="3589" width="13" style="30" customWidth="1"/>
    <col min="3590" max="3590" width="14.85546875" style="30" customWidth="1"/>
    <col min="3591" max="3591" width="26.7109375" style="30" customWidth="1"/>
    <col min="3592" max="3839" width="9.140625" style="30"/>
    <col min="3840" max="3840" width="35" style="30" customWidth="1"/>
    <col min="3841" max="3841" width="30.85546875" style="30" customWidth="1"/>
    <col min="3842" max="3842" width="9.140625" style="30"/>
    <col min="3843" max="3843" width="13.7109375" style="30" customWidth="1"/>
    <col min="3844" max="3844" width="13.28515625" style="30" customWidth="1"/>
    <col min="3845" max="3845" width="13" style="30" customWidth="1"/>
    <col min="3846" max="3846" width="14.85546875" style="30" customWidth="1"/>
    <col min="3847" max="3847" width="26.7109375" style="30" customWidth="1"/>
    <col min="3848" max="4095" width="9.140625" style="30"/>
    <col min="4096" max="4096" width="35" style="30" customWidth="1"/>
    <col min="4097" max="4097" width="30.85546875" style="30" customWidth="1"/>
    <col min="4098" max="4098" width="9.140625" style="30"/>
    <col min="4099" max="4099" width="13.7109375" style="30" customWidth="1"/>
    <col min="4100" max="4100" width="13.28515625" style="30" customWidth="1"/>
    <col min="4101" max="4101" width="13" style="30" customWidth="1"/>
    <col min="4102" max="4102" width="14.85546875" style="30" customWidth="1"/>
    <col min="4103" max="4103" width="26.7109375" style="30" customWidth="1"/>
    <col min="4104" max="4351" width="9.140625" style="30"/>
    <col min="4352" max="4352" width="35" style="30" customWidth="1"/>
    <col min="4353" max="4353" width="30.85546875" style="30" customWidth="1"/>
    <col min="4354" max="4354" width="9.140625" style="30"/>
    <col min="4355" max="4355" width="13.7109375" style="30" customWidth="1"/>
    <col min="4356" max="4356" width="13.28515625" style="30" customWidth="1"/>
    <col min="4357" max="4357" width="13" style="30" customWidth="1"/>
    <col min="4358" max="4358" width="14.85546875" style="30" customWidth="1"/>
    <col min="4359" max="4359" width="26.7109375" style="30" customWidth="1"/>
    <col min="4360" max="4607" width="9.140625" style="30"/>
    <col min="4608" max="4608" width="35" style="30" customWidth="1"/>
    <col min="4609" max="4609" width="30.85546875" style="30" customWidth="1"/>
    <col min="4610" max="4610" width="9.140625" style="30"/>
    <col min="4611" max="4611" width="13.7109375" style="30" customWidth="1"/>
    <col min="4612" max="4612" width="13.28515625" style="30" customWidth="1"/>
    <col min="4613" max="4613" width="13" style="30" customWidth="1"/>
    <col min="4614" max="4614" width="14.85546875" style="30" customWidth="1"/>
    <col min="4615" max="4615" width="26.7109375" style="30" customWidth="1"/>
    <col min="4616" max="4863" width="9.140625" style="30"/>
    <col min="4864" max="4864" width="35" style="30" customWidth="1"/>
    <col min="4865" max="4865" width="30.85546875" style="30" customWidth="1"/>
    <col min="4866" max="4866" width="9.140625" style="30"/>
    <col min="4867" max="4867" width="13.7109375" style="30" customWidth="1"/>
    <col min="4868" max="4868" width="13.28515625" style="30" customWidth="1"/>
    <col min="4869" max="4869" width="13" style="30" customWidth="1"/>
    <col min="4870" max="4870" width="14.85546875" style="30" customWidth="1"/>
    <col min="4871" max="4871" width="26.7109375" style="30" customWidth="1"/>
    <col min="4872" max="5119" width="9.140625" style="30"/>
    <col min="5120" max="5120" width="35" style="30" customWidth="1"/>
    <col min="5121" max="5121" width="30.85546875" style="30" customWidth="1"/>
    <col min="5122" max="5122" width="9.140625" style="30"/>
    <col min="5123" max="5123" width="13.7109375" style="30" customWidth="1"/>
    <col min="5124" max="5124" width="13.28515625" style="30" customWidth="1"/>
    <col min="5125" max="5125" width="13" style="30" customWidth="1"/>
    <col min="5126" max="5126" width="14.85546875" style="30" customWidth="1"/>
    <col min="5127" max="5127" width="26.7109375" style="30" customWidth="1"/>
    <col min="5128" max="5375" width="9.140625" style="30"/>
    <col min="5376" max="5376" width="35" style="30" customWidth="1"/>
    <col min="5377" max="5377" width="30.85546875" style="30" customWidth="1"/>
    <col min="5378" max="5378" width="9.140625" style="30"/>
    <col min="5379" max="5379" width="13.7109375" style="30" customWidth="1"/>
    <col min="5380" max="5380" width="13.28515625" style="30" customWidth="1"/>
    <col min="5381" max="5381" width="13" style="30" customWidth="1"/>
    <col min="5382" max="5382" width="14.85546875" style="30" customWidth="1"/>
    <col min="5383" max="5383" width="26.7109375" style="30" customWidth="1"/>
    <col min="5384" max="5631" width="9.140625" style="30"/>
    <col min="5632" max="5632" width="35" style="30" customWidth="1"/>
    <col min="5633" max="5633" width="30.85546875" style="30" customWidth="1"/>
    <col min="5634" max="5634" width="9.140625" style="30"/>
    <col min="5635" max="5635" width="13.7109375" style="30" customWidth="1"/>
    <col min="5636" max="5636" width="13.28515625" style="30" customWidth="1"/>
    <col min="5637" max="5637" width="13" style="30" customWidth="1"/>
    <col min="5638" max="5638" width="14.85546875" style="30" customWidth="1"/>
    <col min="5639" max="5639" width="26.7109375" style="30" customWidth="1"/>
    <col min="5640" max="5887" width="9.140625" style="30"/>
    <col min="5888" max="5888" width="35" style="30" customWidth="1"/>
    <col min="5889" max="5889" width="30.85546875" style="30" customWidth="1"/>
    <col min="5890" max="5890" width="9.140625" style="30"/>
    <col min="5891" max="5891" width="13.7109375" style="30" customWidth="1"/>
    <col min="5892" max="5892" width="13.28515625" style="30" customWidth="1"/>
    <col min="5893" max="5893" width="13" style="30" customWidth="1"/>
    <col min="5894" max="5894" width="14.85546875" style="30" customWidth="1"/>
    <col min="5895" max="5895" width="26.7109375" style="30" customWidth="1"/>
    <col min="5896" max="6143" width="9.140625" style="30"/>
    <col min="6144" max="6144" width="35" style="30" customWidth="1"/>
    <col min="6145" max="6145" width="30.85546875" style="30" customWidth="1"/>
    <col min="6146" max="6146" width="9.140625" style="30"/>
    <col min="6147" max="6147" width="13.7109375" style="30" customWidth="1"/>
    <col min="6148" max="6148" width="13.28515625" style="30" customWidth="1"/>
    <col min="6149" max="6149" width="13" style="30" customWidth="1"/>
    <col min="6150" max="6150" width="14.85546875" style="30" customWidth="1"/>
    <col min="6151" max="6151" width="26.7109375" style="30" customWidth="1"/>
    <col min="6152" max="6399" width="9.140625" style="30"/>
    <col min="6400" max="6400" width="35" style="30" customWidth="1"/>
    <col min="6401" max="6401" width="30.85546875" style="30" customWidth="1"/>
    <col min="6402" max="6402" width="9.140625" style="30"/>
    <col min="6403" max="6403" width="13.7109375" style="30" customWidth="1"/>
    <col min="6404" max="6404" width="13.28515625" style="30" customWidth="1"/>
    <col min="6405" max="6405" width="13" style="30" customWidth="1"/>
    <col min="6406" max="6406" width="14.85546875" style="30" customWidth="1"/>
    <col min="6407" max="6407" width="26.7109375" style="30" customWidth="1"/>
    <col min="6408" max="6655" width="9.140625" style="30"/>
    <col min="6656" max="6656" width="35" style="30" customWidth="1"/>
    <col min="6657" max="6657" width="30.85546875" style="30" customWidth="1"/>
    <col min="6658" max="6658" width="9.140625" style="30"/>
    <col min="6659" max="6659" width="13.7109375" style="30" customWidth="1"/>
    <col min="6660" max="6660" width="13.28515625" style="30" customWidth="1"/>
    <col min="6661" max="6661" width="13" style="30" customWidth="1"/>
    <col min="6662" max="6662" width="14.85546875" style="30" customWidth="1"/>
    <col min="6663" max="6663" width="26.7109375" style="30" customWidth="1"/>
    <col min="6664" max="6911" width="9.140625" style="30"/>
    <col min="6912" max="6912" width="35" style="30" customWidth="1"/>
    <col min="6913" max="6913" width="30.85546875" style="30" customWidth="1"/>
    <col min="6914" max="6914" width="9.140625" style="30"/>
    <col min="6915" max="6915" width="13.7109375" style="30" customWidth="1"/>
    <col min="6916" max="6916" width="13.28515625" style="30" customWidth="1"/>
    <col min="6917" max="6917" width="13" style="30" customWidth="1"/>
    <col min="6918" max="6918" width="14.85546875" style="30" customWidth="1"/>
    <col min="6919" max="6919" width="26.7109375" style="30" customWidth="1"/>
    <col min="6920" max="7167" width="9.140625" style="30"/>
    <col min="7168" max="7168" width="35" style="30" customWidth="1"/>
    <col min="7169" max="7169" width="30.85546875" style="30" customWidth="1"/>
    <col min="7170" max="7170" width="9.140625" style="30"/>
    <col min="7171" max="7171" width="13.7109375" style="30" customWidth="1"/>
    <col min="7172" max="7172" width="13.28515625" style="30" customWidth="1"/>
    <col min="7173" max="7173" width="13" style="30" customWidth="1"/>
    <col min="7174" max="7174" width="14.85546875" style="30" customWidth="1"/>
    <col min="7175" max="7175" width="26.7109375" style="30" customWidth="1"/>
    <col min="7176" max="7423" width="9.140625" style="30"/>
    <col min="7424" max="7424" width="35" style="30" customWidth="1"/>
    <col min="7425" max="7425" width="30.85546875" style="30" customWidth="1"/>
    <col min="7426" max="7426" width="9.140625" style="30"/>
    <col min="7427" max="7427" width="13.7109375" style="30" customWidth="1"/>
    <col min="7428" max="7428" width="13.28515625" style="30" customWidth="1"/>
    <col min="7429" max="7429" width="13" style="30" customWidth="1"/>
    <col min="7430" max="7430" width="14.85546875" style="30" customWidth="1"/>
    <col min="7431" max="7431" width="26.7109375" style="30" customWidth="1"/>
    <col min="7432" max="7679" width="9.140625" style="30"/>
    <col min="7680" max="7680" width="35" style="30" customWidth="1"/>
    <col min="7681" max="7681" width="30.85546875" style="30" customWidth="1"/>
    <col min="7682" max="7682" width="9.140625" style="30"/>
    <col min="7683" max="7683" width="13.7109375" style="30" customWidth="1"/>
    <col min="7684" max="7684" width="13.28515625" style="30" customWidth="1"/>
    <col min="7685" max="7685" width="13" style="30" customWidth="1"/>
    <col min="7686" max="7686" width="14.85546875" style="30" customWidth="1"/>
    <col min="7687" max="7687" width="26.7109375" style="30" customWidth="1"/>
    <col min="7688" max="7935" width="9.140625" style="30"/>
    <col min="7936" max="7936" width="35" style="30" customWidth="1"/>
    <col min="7937" max="7937" width="30.85546875" style="30" customWidth="1"/>
    <col min="7938" max="7938" width="9.140625" style="30"/>
    <col min="7939" max="7939" width="13.7109375" style="30" customWidth="1"/>
    <col min="7940" max="7940" width="13.28515625" style="30" customWidth="1"/>
    <col min="7941" max="7941" width="13" style="30" customWidth="1"/>
    <col min="7942" max="7942" width="14.85546875" style="30" customWidth="1"/>
    <col min="7943" max="7943" width="26.7109375" style="30" customWidth="1"/>
    <col min="7944" max="8191" width="9.140625" style="30"/>
    <col min="8192" max="8192" width="35" style="30" customWidth="1"/>
    <col min="8193" max="8193" width="30.85546875" style="30" customWidth="1"/>
    <col min="8194" max="8194" width="9.140625" style="30"/>
    <col min="8195" max="8195" width="13.7109375" style="30" customWidth="1"/>
    <col min="8196" max="8196" width="13.28515625" style="30" customWidth="1"/>
    <col min="8197" max="8197" width="13" style="30" customWidth="1"/>
    <col min="8198" max="8198" width="14.85546875" style="30" customWidth="1"/>
    <col min="8199" max="8199" width="26.7109375" style="30" customWidth="1"/>
    <col min="8200" max="8447" width="9.140625" style="30"/>
    <col min="8448" max="8448" width="35" style="30" customWidth="1"/>
    <col min="8449" max="8449" width="30.85546875" style="30" customWidth="1"/>
    <col min="8450" max="8450" width="9.140625" style="30"/>
    <col min="8451" max="8451" width="13.7109375" style="30" customWidth="1"/>
    <col min="8452" max="8452" width="13.28515625" style="30" customWidth="1"/>
    <col min="8453" max="8453" width="13" style="30" customWidth="1"/>
    <col min="8454" max="8454" width="14.85546875" style="30" customWidth="1"/>
    <col min="8455" max="8455" width="26.7109375" style="30" customWidth="1"/>
    <col min="8456" max="8703" width="9.140625" style="30"/>
    <col min="8704" max="8704" width="35" style="30" customWidth="1"/>
    <col min="8705" max="8705" width="30.85546875" style="30" customWidth="1"/>
    <col min="8706" max="8706" width="9.140625" style="30"/>
    <col min="8707" max="8707" width="13.7109375" style="30" customWidth="1"/>
    <col min="8708" max="8708" width="13.28515625" style="30" customWidth="1"/>
    <col min="8709" max="8709" width="13" style="30" customWidth="1"/>
    <col min="8710" max="8710" width="14.85546875" style="30" customWidth="1"/>
    <col min="8711" max="8711" width="26.7109375" style="30" customWidth="1"/>
    <col min="8712" max="8959" width="9.140625" style="30"/>
    <col min="8960" max="8960" width="35" style="30" customWidth="1"/>
    <col min="8961" max="8961" width="30.85546875" style="30" customWidth="1"/>
    <col min="8962" max="8962" width="9.140625" style="30"/>
    <col min="8963" max="8963" width="13.7109375" style="30" customWidth="1"/>
    <col min="8964" max="8964" width="13.28515625" style="30" customWidth="1"/>
    <col min="8965" max="8965" width="13" style="30" customWidth="1"/>
    <col min="8966" max="8966" width="14.85546875" style="30" customWidth="1"/>
    <col min="8967" max="8967" width="26.7109375" style="30" customWidth="1"/>
    <col min="8968" max="9215" width="9.140625" style="30"/>
    <col min="9216" max="9216" width="35" style="30" customWidth="1"/>
    <col min="9217" max="9217" width="30.85546875" style="30" customWidth="1"/>
    <col min="9218" max="9218" width="9.140625" style="30"/>
    <col min="9219" max="9219" width="13.7109375" style="30" customWidth="1"/>
    <col min="9220" max="9220" width="13.28515625" style="30" customWidth="1"/>
    <col min="9221" max="9221" width="13" style="30" customWidth="1"/>
    <col min="9222" max="9222" width="14.85546875" style="30" customWidth="1"/>
    <col min="9223" max="9223" width="26.7109375" style="30" customWidth="1"/>
    <col min="9224" max="9471" width="9.140625" style="30"/>
    <col min="9472" max="9472" width="35" style="30" customWidth="1"/>
    <col min="9473" max="9473" width="30.85546875" style="30" customWidth="1"/>
    <col min="9474" max="9474" width="9.140625" style="30"/>
    <col min="9475" max="9475" width="13.7109375" style="30" customWidth="1"/>
    <col min="9476" max="9476" width="13.28515625" style="30" customWidth="1"/>
    <col min="9477" max="9477" width="13" style="30" customWidth="1"/>
    <col min="9478" max="9478" width="14.85546875" style="30" customWidth="1"/>
    <col min="9479" max="9479" width="26.7109375" style="30" customWidth="1"/>
    <col min="9480" max="9727" width="9.140625" style="30"/>
    <col min="9728" max="9728" width="35" style="30" customWidth="1"/>
    <col min="9729" max="9729" width="30.85546875" style="30" customWidth="1"/>
    <col min="9730" max="9730" width="9.140625" style="30"/>
    <col min="9731" max="9731" width="13.7109375" style="30" customWidth="1"/>
    <col min="9732" max="9732" width="13.28515625" style="30" customWidth="1"/>
    <col min="9733" max="9733" width="13" style="30" customWidth="1"/>
    <col min="9734" max="9734" width="14.85546875" style="30" customWidth="1"/>
    <col min="9735" max="9735" width="26.7109375" style="30" customWidth="1"/>
    <col min="9736" max="9983" width="9.140625" style="30"/>
    <col min="9984" max="9984" width="35" style="30" customWidth="1"/>
    <col min="9985" max="9985" width="30.85546875" style="30" customWidth="1"/>
    <col min="9986" max="9986" width="9.140625" style="30"/>
    <col min="9987" max="9987" width="13.7109375" style="30" customWidth="1"/>
    <col min="9988" max="9988" width="13.28515625" style="30" customWidth="1"/>
    <col min="9989" max="9989" width="13" style="30" customWidth="1"/>
    <col min="9990" max="9990" width="14.85546875" style="30" customWidth="1"/>
    <col min="9991" max="9991" width="26.7109375" style="30" customWidth="1"/>
    <col min="9992" max="10239" width="9.140625" style="30"/>
    <col min="10240" max="10240" width="35" style="30" customWidth="1"/>
    <col min="10241" max="10241" width="30.85546875" style="30" customWidth="1"/>
    <col min="10242" max="10242" width="9.140625" style="30"/>
    <col min="10243" max="10243" width="13.7109375" style="30" customWidth="1"/>
    <col min="10244" max="10244" width="13.28515625" style="30" customWidth="1"/>
    <col min="10245" max="10245" width="13" style="30" customWidth="1"/>
    <col min="10246" max="10246" width="14.85546875" style="30" customWidth="1"/>
    <col min="10247" max="10247" width="26.7109375" style="30" customWidth="1"/>
    <col min="10248" max="10495" width="9.140625" style="30"/>
    <col min="10496" max="10496" width="35" style="30" customWidth="1"/>
    <col min="10497" max="10497" width="30.85546875" style="30" customWidth="1"/>
    <col min="10498" max="10498" width="9.140625" style="30"/>
    <col min="10499" max="10499" width="13.7109375" style="30" customWidth="1"/>
    <col min="10500" max="10500" width="13.28515625" style="30" customWidth="1"/>
    <col min="10501" max="10501" width="13" style="30" customWidth="1"/>
    <col min="10502" max="10502" width="14.85546875" style="30" customWidth="1"/>
    <col min="10503" max="10503" width="26.7109375" style="30" customWidth="1"/>
    <col min="10504" max="10751" width="9.140625" style="30"/>
    <col min="10752" max="10752" width="35" style="30" customWidth="1"/>
    <col min="10753" max="10753" width="30.85546875" style="30" customWidth="1"/>
    <col min="10754" max="10754" width="9.140625" style="30"/>
    <col min="10755" max="10755" width="13.7109375" style="30" customWidth="1"/>
    <col min="10756" max="10756" width="13.28515625" style="30" customWidth="1"/>
    <col min="10757" max="10757" width="13" style="30" customWidth="1"/>
    <col min="10758" max="10758" width="14.85546875" style="30" customWidth="1"/>
    <col min="10759" max="10759" width="26.7109375" style="30" customWidth="1"/>
    <col min="10760" max="11007" width="9.140625" style="30"/>
    <col min="11008" max="11008" width="35" style="30" customWidth="1"/>
    <col min="11009" max="11009" width="30.85546875" style="30" customWidth="1"/>
    <col min="11010" max="11010" width="9.140625" style="30"/>
    <col min="11011" max="11011" width="13.7109375" style="30" customWidth="1"/>
    <col min="11012" max="11012" width="13.28515625" style="30" customWidth="1"/>
    <col min="11013" max="11013" width="13" style="30" customWidth="1"/>
    <col min="11014" max="11014" width="14.85546875" style="30" customWidth="1"/>
    <col min="11015" max="11015" width="26.7109375" style="30" customWidth="1"/>
    <col min="11016" max="11263" width="9.140625" style="30"/>
    <col min="11264" max="11264" width="35" style="30" customWidth="1"/>
    <col min="11265" max="11265" width="30.85546875" style="30" customWidth="1"/>
    <col min="11266" max="11266" width="9.140625" style="30"/>
    <col min="11267" max="11267" width="13.7109375" style="30" customWidth="1"/>
    <col min="11268" max="11268" width="13.28515625" style="30" customWidth="1"/>
    <col min="11269" max="11269" width="13" style="30" customWidth="1"/>
    <col min="11270" max="11270" width="14.85546875" style="30" customWidth="1"/>
    <col min="11271" max="11271" width="26.7109375" style="30" customWidth="1"/>
    <col min="11272" max="11519" width="9.140625" style="30"/>
    <col min="11520" max="11520" width="35" style="30" customWidth="1"/>
    <col min="11521" max="11521" width="30.85546875" style="30" customWidth="1"/>
    <col min="11522" max="11522" width="9.140625" style="30"/>
    <col min="11523" max="11523" width="13.7109375" style="30" customWidth="1"/>
    <col min="11524" max="11524" width="13.28515625" style="30" customWidth="1"/>
    <col min="11525" max="11525" width="13" style="30" customWidth="1"/>
    <col min="11526" max="11526" width="14.85546875" style="30" customWidth="1"/>
    <col min="11527" max="11527" width="26.7109375" style="30" customWidth="1"/>
    <col min="11528" max="11775" width="9.140625" style="30"/>
    <col min="11776" max="11776" width="35" style="30" customWidth="1"/>
    <col min="11777" max="11777" width="30.85546875" style="30" customWidth="1"/>
    <col min="11778" max="11778" width="9.140625" style="30"/>
    <col min="11779" max="11779" width="13.7109375" style="30" customWidth="1"/>
    <col min="11780" max="11780" width="13.28515625" style="30" customWidth="1"/>
    <col min="11781" max="11781" width="13" style="30" customWidth="1"/>
    <col min="11782" max="11782" width="14.85546875" style="30" customWidth="1"/>
    <col min="11783" max="11783" width="26.7109375" style="30" customWidth="1"/>
    <col min="11784" max="12031" width="9.140625" style="30"/>
    <col min="12032" max="12032" width="35" style="30" customWidth="1"/>
    <col min="12033" max="12033" width="30.85546875" style="30" customWidth="1"/>
    <col min="12034" max="12034" width="9.140625" style="30"/>
    <col min="12035" max="12035" width="13.7109375" style="30" customWidth="1"/>
    <col min="12036" max="12036" width="13.28515625" style="30" customWidth="1"/>
    <col min="12037" max="12037" width="13" style="30" customWidth="1"/>
    <col min="12038" max="12038" width="14.85546875" style="30" customWidth="1"/>
    <col min="12039" max="12039" width="26.7109375" style="30" customWidth="1"/>
    <col min="12040" max="12287" width="9.140625" style="30"/>
    <col min="12288" max="12288" width="35" style="30" customWidth="1"/>
    <col min="12289" max="12289" width="30.85546875" style="30" customWidth="1"/>
    <col min="12290" max="12290" width="9.140625" style="30"/>
    <col min="12291" max="12291" width="13.7109375" style="30" customWidth="1"/>
    <col min="12292" max="12292" width="13.28515625" style="30" customWidth="1"/>
    <col min="12293" max="12293" width="13" style="30" customWidth="1"/>
    <col min="12294" max="12294" width="14.85546875" style="30" customWidth="1"/>
    <col min="12295" max="12295" width="26.7109375" style="30" customWidth="1"/>
    <col min="12296" max="12543" width="9.140625" style="30"/>
    <col min="12544" max="12544" width="35" style="30" customWidth="1"/>
    <col min="12545" max="12545" width="30.85546875" style="30" customWidth="1"/>
    <col min="12546" max="12546" width="9.140625" style="30"/>
    <col min="12547" max="12547" width="13.7109375" style="30" customWidth="1"/>
    <col min="12548" max="12548" width="13.28515625" style="30" customWidth="1"/>
    <col min="12549" max="12549" width="13" style="30" customWidth="1"/>
    <col min="12550" max="12550" width="14.85546875" style="30" customWidth="1"/>
    <col min="12551" max="12551" width="26.7109375" style="30" customWidth="1"/>
    <col min="12552" max="12799" width="9.140625" style="30"/>
    <col min="12800" max="12800" width="35" style="30" customWidth="1"/>
    <col min="12801" max="12801" width="30.85546875" style="30" customWidth="1"/>
    <col min="12802" max="12802" width="9.140625" style="30"/>
    <col min="12803" max="12803" width="13.7109375" style="30" customWidth="1"/>
    <col min="12804" max="12804" width="13.28515625" style="30" customWidth="1"/>
    <col min="12805" max="12805" width="13" style="30" customWidth="1"/>
    <col min="12806" max="12806" width="14.85546875" style="30" customWidth="1"/>
    <col min="12807" max="12807" width="26.7109375" style="30" customWidth="1"/>
    <col min="12808" max="13055" width="9.140625" style="30"/>
    <col min="13056" max="13056" width="35" style="30" customWidth="1"/>
    <col min="13057" max="13057" width="30.85546875" style="30" customWidth="1"/>
    <col min="13058" max="13058" width="9.140625" style="30"/>
    <col min="13059" max="13059" width="13.7109375" style="30" customWidth="1"/>
    <col min="13060" max="13060" width="13.28515625" style="30" customWidth="1"/>
    <col min="13061" max="13061" width="13" style="30" customWidth="1"/>
    <col min="13062" max="13062" width="14.85546875" style="30" customWidth="1"/>
    <col min="13063" max="13063" width="26.7109375" style="30" customWidth="1"/>
    <col min="13064" max="13311" width="9.140625" style="30"/>
    <col min="13312" max="13312" width="35" style="30" customWidth="1"/>
    <col min="13313" max="13313" width="30.85546875" style="30" customWidth="1"/>
    <col min="13314" max="13314" width="9.140625" style="30"/>
    <col min="13315" max="13315" width="13.7109375" style="30" customWidth="1"/>
    <col min="13316" max="13316" width="13.28515625" style="30" customWidth="1"/>
    <col min="13317" max="13317" width="13" style="30" customWidth="1"/>
    <col min="13318" max="13318" width="14.85546875" style="30" customWidth="1"/>
    <col min="13319" max="13319" width="26.7109375" style="30" customWidth="1"/>
    <col min="13320" max="13567" width="9.140625" style="30"/>
    <col min="13568" max="13568" width="35" style="30" customWidth="1"/>
    <col min="13569" max="13569" width="30.85546875" style="30" customWidth="1"/>
    <col min="13570" max="13570" width="9.140625" style="30"/>
    <col min="13571" max="13571" width="13.7109375" style="30" customWidth="1"/>
    <col min="13572" max="13572" width="13.28515625" style="30" customWidth="1"/>
    <col min="13573" max="13573" width="13" style="30" customWidth="1"/>
    <col min="13574" max="13574" width="14.85546875" style="30" customWidth="1"/>
    <col min="13575" max="13575" width="26.7109375" style="30" customWidth="1"/>
    <col min="13576" max="13823" width="9.140625" style="30"/>
    <col min="13824" max="13824" width="35" style="30" customWidth="1"/>
    <col min="13825" max="13825" width="30.85546875" style="30" customWidth="1"/>
    <col min="13826" max="13826" width="9.140625" style="30"/>
    <col min="13827" max="13827" width="13.7109375" style="30" customWidth="1"/>
    <col min="13828" max="13828" width="13.28515625" style="30" customWidth="1"/>
    <col min="13829" max="13829" width="13" style="30" customWidth="1"/>
    <col min="13830" max="13830" width="14.85546875" style="30" customWidth="1"/>
    <col min="13831" max="13831" width="26.7109375" style="30" customWidth="1"/>
    <col min="13832" max="14079" width="9.140625" style="30"/>
    <col min="14080" max="14080" width="35" style="30" customWidth="1"/>
    <col min="14081" max="14081" width="30.85546875" style="30" customWidth="1"/>
    <col min="14082" max="14082" width="9.140625" style="30"/>
    <col min="14083" max="14083" width="13.7109375" style="30" customWidth="1"/>
    <col min="14084" max="14084" width="13.28515625" style="30" customWidth="1"/>
    <col min="14085" max="14085" width="13" style="30" customWidth="1"/>
    <col min="14086" max="14086" width="14.85546875" style="30" customWidth="1"/>
    <col min="14087" max="14087" width="26.7109375" style="30" customWidth="1"/>
    <col min="14088" max="14335" width="9.140625" style="30"/>
    <col min="14336" max="14336" width="35" style="30" customWidth="1"/>
    <col min="14337" max="14337" width="30.85546875" style="30" customWidth="1"/>
    <col min="14338" max="14338" width="9.140625" style="30"/>
    <col min="14339" max="14339" width="13.7109375" style="30" customWidth="1"/>
    <col min="14340" max="14340" width="13.28515625" style="30" customWidth="1"/>
    <col min="14341" max="14341" width="13" style="30" customWidth="1"/>
    <col min="14342" max="14342" width="14.85546875" style="30" customWidth="1"/>
    <col min="14343" max="14343" width="26.7109375" style="30" customWidth="1"/>
    <col min="14344" max="14591" width="9.140625" style="30"/>
    <col min="14592" max="14592" width="35" style="30" customWidth="1"/>
    <col min="14593" max="14593" width="30.85546875" style="30" customWidth="1"/>
    <col min="14594" max="14594" width="9.140625" style="30"/>
    <col min="14595" max="14595" width="13.7109375" style="30" customWidth="1"/>
    <col min="14596" max="14596" width="13.28515625" style="30" customWidth="1"/>
    <col min="14597" max="14597" width="13" style="30" customWidth="1"/>
    <col min="14598" max="14598" width="14.85546875" style="30" customWidth="1"/>
    <col min="14599" max="14599" width="26.7109375" style="30" customWidth="1"/>
    <col min="14600" max="14847" width="9.140625" style="30"/>
    <col min="14848" max="14848" width="35" style="30" customWidth="1"/>
    <col min="14849" max="14849" width="30.85546875" style="30" customWidth="1"/>
    <col min="14850" max="14850" width="9.140625" style="30"/>
    <col min="14851" max="14851" width="13.7109375" style="30" customWidth="1"/>
    <col min="14852" max="14852" width="13.28515625" style="30" customWidth="1"/>
    <col min="14853" max="14853" width="13" style="30" customWidth="1"/>
    <col min="14854" max="14854" width="14.85546875" style="30" customWidth="1"/>
    <col min="14855" max="14855" width="26.7109375" style="30" customWidth="1"/>
    <col min="14856" max="15103" width="9.140625" style="30"/>
    <col min="15104" max="15104" width="35" style="30" customWidth="1"/>
    <col min="15105" max="15105" width="30.85546875" style="30" customWidth="1"/>
    <col min="15106" max="15106" width="9.140625" style="30"/>
    <col min="15107" max="15107" width="13.7109375" style="30" customWidth="1"/>
    <col min="15108" max="15108" width="13.28515625" style="30" customWidth="1"/>
    <col min="15109" max="15109" width="13" style="30" customWidth="1"/>
    <col min="15110" max="15110" width="14.85546875" style="30" customWidth="1"/>
    <col min="15111" max="15111" width="26.7109375" style="30" customWidth="1"/>
    <col min="15112" max="15359" width="9.140625" style="30"/>
    <col min="15360" max="15360" width="35" style="30" customWidth="1"/>
    <col min="15361" max="15361" width="30.85546875" style="30" customWidth="1"/>
    <col min="15362" max="15362" width="9.140625" style="30"/>
    <col min="15363" max="15363" width="13.7109375" style="30" customWidth="1"/>
    <col min="15364" max="15364" width="13.28515625" style="30" customWidth="1"/>
    <col min="15365" max="15365" width="13" style="30" customWidth="1"/>
    <col min="15366" max="15366" width="14.85546875" style="30" customWidth="1"/>
    <col min="15367" max="15367" width="26.7109375" style="30" customWidth="1"/>
    <col min="15368" max="15615" width="9.140625" style="30"/>
    <col min="15616" max="15616" width="35" style="30" customWidth="1"/>
    <col min="15617" max="15617" width="30.85546875" style="30" customWidth="1"/>
    <col min="15618" max="15618" width="9.140625" style="30"/>
    <col min="15619" max="15619" width="13.7109375" style="30" customWidth="1"/>
    <col min="15620" max="15620" width="13.28515625" style="30" customWidth="1"/>
    <col min="15621" max="15621" width="13" style="30" customWidth="1"/>
    <col min="15622" max="15622" width="14.85546875" style="30" customWidth="1"/>
    <col min="15623" max="15623" width="26.7109375" style="30" customWidth="1"/>
    <col min="15624" max="15871" width="9.140625" style="30"/>
    <col min="15872" max="15872" width="35" style="30" customWidth="1"/>
    <col min="15873" max="15873" width="30.85546875" style="30" customWidth="1"/>
    <col min="15874" max="15874" width="9.140625" style="30"/>
    <col min="15875" max="15875" width="13.7109375" style="30" customWidth="1"/>
    <col min="15876" max="15876" width="13.28515625" style="30" customWidth="1"/>
    <col min="15877" max="15877" width="13" style="30" customWidth="1"/>
    <col min="15878" max="15878" width="14.85546875" style="30" customWidth="1"/>
    <col min="15879" max="15879" width="26.7109375" style="30" customWidth="1"/>
    <col min="15880" max="16127" width="9.140625" style="30"/>
    <col min="16128" max="16128" width="35" style="30" customWidth="1"/>
    <col min="16129" max="16129" width="30.85546875" style="30" customWidth="1"/>
    <col min="16130" max="16130" width="9.140625" style="30"/>
    <col min="16131" max="16131" width="13.7109375" style="30" customWidth="1"/>
    <col min="16132" max="16132" width="13.28515625" style="30" customWidth="1"/>
    <col min="16133" max="16133" width="13" style="30" customWidth="1"/>
    <col min="16134" max="16134" width="14.85546875" style="30" customWidth="1"/>
    <col min="16135" max="16135" width="26.7109375" style="30" customWidth="1"/>
    <col min="16136" max="16384" width="9.140625" style="30"/>
  </cols>
  <sheetData>
    <row r="1" spans="1:7" x14ac:dyDescent="0.2">
      <c r="G1" s="31" t="s">
        <v>422</v>
      </c>
    </row>
    <row r="2" spans="1:7" x14ac:dyDescent="0.2">
      <c r="G2" s="31"/>
    </row>
    <row r="3" spans="1:7" ht="67.5" customHeight="1" x14ac:dyDescent="0.2">
      <c r="A3" s="1"/>
      <c r="B3" s="230" t="s">
        <v>423</v>
      </c>
      <c r="C3" s="230"/>
      <c r="D3" s="230"/>
      <c r="E3" s="230"/>
      <c r="F3" s="230"/>
      <c r="G3" s="230"/>
    </row>
    <row r="4" spans="1:7" x14ac:dyDescent="0.2">
      <c r="A4" s="1"/>
      <c r="B4" s="1"/>
      <c r="C4" s="1"/>
      <c r="D4" s="2"/>
      <c r="E4" s="1"/>
      <c r="F4" s="1"/>
      <c r="G4" s="3"/>
    </row>
    <row r="5" spans="1:7" x14ac:dyDescent="0.2">
      <c r="A5" s="3"/>
      <c r="B5" s="3"/>
      <c r="C5" s="3"/>
      <c r="D5" s="4"/>
      <c r="E5" s="232" t="s">
        <v>3</v>
      </c>
      <c r="F5" s="232"/>
      <c r="G5" s="194" t="s">
        <v>4</v>
      </c>
    </row>
    <row r="6" spans="1:7" x14ac:dyDescent="0.2">
      <c r="A6" s="189" t="s">
        <v>5</v>
      </c>
      <c r="B6" s="189"/>
      <c r="C6" s="193" t="s">
        <v>6</v>
      </c>
      <c r="D6" s="193"/>
      <c r="E6" s="5"/>
      <c r="F6" s="5"/>
      <c r="G6" s="199"/>
    </row>
    <row r="7" spans="1:7" ht="38.25" x14ac:dyDescent="0.2">
      <c r="A7" s="6" t="s">
        <v>7</v>
      </c>
      <c r="B7" s="7" t="s">
        <v>8</v>
      </c>
      <c r="C7" s="7" t="s">
        <v>9</v>
      </c>
      <c r="D7" s="6" t="s">
        <v>10</v>
      </c>
      <c r="E7" s="7" t="s">
        <v>11</v>
      </c>
      <c r="F7" s="7" t="s">
        <v>12</v>
      </c>
      <c r="G7" s="8"/>
    </row>
    <row r="8" spans="1:7" ht="38.25" customHeight="1" x14ac:dyDescent="0.2">
      <c r="A8" s="218" t="s">
        <v>421</v>
      </c>
      <c r="B8" s="194" t="s">
        <v>167</v>
      </c>
      <c r="C8" s="62" t="s">
        <v>168</v>
      </c>
      <c r="D8" s="8" t="s">
        <v>26</v>
      </c>
      <c r="E8" s="66">
        <v>300</v>
      </c>
      <c r="F8" s="66">
        <v>300</v>
      </c>
      <c r="G8" s="190">
        <f>((F8/E8+F9/E9)/2)/(F10/E10)*100</f>
        <v>104.23285031200919</v>
      </c>
    </row>
    <row r="9" spans="1:7" ht="25.5" x14ac:dyDescent="0.2">
      <c r="A9" s="219"/>
      <c r="B9" s="195"/>
      <c r="C9" s="62" t="s">
        <v>169</v>
      </c>
      <c r="D9" s="8" t="s">
        <v>170</v>
      </c>
      <c r="E9" s="81">
        <v>55</v>
      </c>
      <c r="F9" s="81">
        <v>58</v>
      </c>
      <c r="G9" s="191"/>
    </row>
    <row r="10" spans="1:7" x14ac:dyDescent="0.2">
      <c r="A10" s="219"/>
      <c r="B10" s="195"/>
      <c r="C10" s="88" t="s">
        <v>80</v>
      </c>
      <c r="D10" s="49" t="s">
        <v>21</v>
      </c>
      <c r="E10" s="83">
        <f>E11+E12+E13</f>
        <v>54011.696640000002</v>
      </c>
      <c r="F10" s="83">
        <f>F11+F12+F13</f>
        <v>53231.531850000007</v>
      </c>
      <c r="G10" s="191"/>
    </row>
    <row r="11" spans="1:7" x14ac:dyDescent="0.2">
      <c r="A11" s="219"/>
      <c r="B11" s="195"/>
      <c r="C11" s="74" t="s">
        <v>31</v>
      </c>
      <c r="D11" s="8" t="s">
        <v>21</v>
      </c>
      <c r="E11" s="63">
        <v>113.54209</v>
      </c>
      <c r="F11" s="63">
        <v>69.957859999999997</v>
      </c>
      <c r="G11" s="191"/>
    </row>
    <row r="12" spans="1:7" x14ac:dyDescent="0.2">
      <c r="A12" s="219"/>
      <c r="B12" s="195"/>
      <c r="C12" s="74" t="s">
        <v>22</v>
      </c>
      <c r="D12" s="8" t="s">
        <v>21</v>
      </c>
      <c r="E12" s="63">
        <v>53573.38205</v>
      </c>
      <c r="F12" s="63">
        <v>53016.395810000002</v>
      </c>
      <c r="G12" s="191"/>
    </row>
    <row r="13" spans="1:7" x14ac:dyDescent="0.2">
      <c r="A13" s="220"/>
      <c r="B13" s="199"/>
      <c r="C13" s="74" t="s">
        <v>71</v>
      </c>
      <c r="D13" s="8" t="s">
        <v>21</v>
      </c>
      <c r="E13" s="63">
        <v>324.77249999999998</v>
      </c>
      <c r="F13" s="63">
        <v>145.17818</v>
      </c>
      <c r="G13" s="192"/>
    </row>
  </sheetData>
  <mergeCells count="8">
    <mergeCell ref="A8:A13"/>
    <mergeCell ref="B8:B13"/>
    <mergeCell ref="G8:G13"/>
    <mergeCell ref="B3:G3"/>
    <mergeCell ref="E5:F5"/>
    <mergeCell ref="G5:G6"/>
    <mergeCell ref="A6:B6"/>
    <mergeCell ref="C6:D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zoomScaleNormal="100" zoomScalePageLayoutView="87" workbookViewId="0">
      <selection activeCell="E1" sqref="E1:F1048576"/>
    </sheetView>
  </sheetViews>
  <sheetFormatPr defaultRowHeight="12.75" x14ac:dyDescent="0.2"/>
  <cols>
    <col min="1" max="1" width="9.140625" style="30"/>
    <col min="2" max="2" width="35" style="30" customWidth="1"/>
    <col min="3" max="3" width="30.85546875" style="30" customWidth="1"/>
    <col min="4" max="4" width="9.140625" style="30"/>
    <col min="5" max="5" width="13" style="30" customWidth="1"/>
    <col min="6" max="6" width="14.85546875" style="30" customWidth="1"/>
    <col min="7" max="7" width="26.7109375" style="30" customWidth="1"/>
    <col min="8" max="255" width="9.140625" style="30"/>
    <col min="256" max="256" width="35" style="30" customWidth="1"/>
    <col min="257" max="257" width="30.85546875" style="30" customWidth="1"/>
    <col min="258" max="258" width="9.140625" style="30"/>
    <col min="259" max="259" width="13.7109375" style="30" customWidth="1"/>
    <col min="260" max="260" width="13.28515625" style="30" customWidth="1"/>
    <col min="261" max="261" width="13" style="30" customWidth="1"/>
    <col min="262" max="262" width="14.85546875" style="30" customWidth="1"/>
    <col min="263" max="263" width="26.7109375" style="30" customWidth="1"/>
    <col min="264" max="511" width="9.140625" style="30"/>
    <col min="512" max="512" width="35" style="30" customWidth="1"/>
    <col min="513" max="513" width="30.85546875" style="30" customWidth="1"/>
    <col min="514" max="514" width="9.140625" style="30"/>
    <col min="515" max="515" width="13.7109375" style="30" customWidth="1"/>
    <col min="516" max="516" width="13.28515625" style="30" customWidth="1"/>
    <col min="517" max="517" width="13" style="30" customWidth="1"/>
    <col min="518" max="518" width="14.85546875" style="30" customWidth="1"/>
    <col min="519" max="519" width="26.7109375" style="30" customWidth="1"/>
    <col min="520" max="767" width="9.140625" style="30"/>
    <col min="768" max="768" width="35" style="30" customWidth="1"/>
    <col min="769" max="769" width="30.85546875" style="30" customWidth="1"/>
    <col min="770" max="770" width="9.140625" style="30"/>
    <col min="771" max="771" width="13.7109375" style="30" customWidth="1"/>
    <col min="772" max="772" width="13.28515625" style="30" customWidth="1"/>
    <col min="773" max="773" width="13" style="30" customWidth="1"/>
    <col min="774" max="774" width="14.85546875" style="30" customWidth="1"/>
    <col min="775" max="775" width="26.7109375" style="30" customWidth="1"/>
    <col min="776" max="1023" width="9.140625" style="30"/>
    <col min="1024" max="1024" width="35" style="30" customWidth="1"/>
    <col min="1025" max="1025" width="30.85546875" style="30" customWidth="1"/>
    <col min="1026" max="1026" width="9.140625" style="30"/>
    <col min="1027" max="1027" width="13.7109375" style="30" customWidth="1"/>
    <col min="1028" max="1028" width="13.28515625" style="30" customWidth="1"/>
    <col min="1029" max="1029" width="13" style="30" customWidth="1"/>
    <col min="1030" max="1030" width="14.85546875" style="30" customWidth="1"/>
    <col min="1031" max="1031" width="26.7109375" style="30" customWidth="1"/>
    <col min="1032" max="1279" width="9.140625" style="30"/>
    <col min="1280" max="1280" width="35" style="30" customWidth="1"/>
    <col min="1281" max="1281" width="30.85546875" style="30" customWidth="1"/>
    <col min="1282" max="1282" width="9.140625" style="30"/>
    <col min="1283" max="1283" width="13.7109375" style="30" customWidth="1"/>
    <col min="1284" max="1284" width="13.28515625" style="30" customWidth="1"/>
    <col min="1285" max="1285" width="13" style="30" customWidth="1"/>
    <col min="1286" max="1286" width="14.85546875" style="30" customWidth="1"/>
    <col min="1287" max="1287" width="26.7109375" style="30" customWidth="1"/>
    <col min="1288" max="1535" width="9.140625" style="30"/>
    <col min="1536" max="1536" width="35" style="30" customWidth="1"/>
    <col min="1537" max="1537" width="30.85546875" style="30" customWidth="1"/>
    <col min="1538" max="1538" width="9.140625" style="30"/>
    <col min="1539" max="1539" width="13.7109375" style="30" customWidth="1"/>
    <col min="1540" max="1540" width="13.28515625" style="30" customWidth="1"/>
    <col min="1541" max="1541" width="13" style="30" customWidth="1"/>
    <col min="1542" max="1542" width="14.85546875" style="30" customWidth="1"/>
    <col min="1543" max="1543" width="26.7109375" style="30" customWidth="1"/>
    <col min="1544" max="1791" width="9.140625" style="30"/>
    <col min="1792" max="1792" width="35" style="30" customWidth="1"/>
    <col min="1793" max="1793" width="30.85546875" style="30" customWidth="1"/>
    <col min="1794" max="1794" width="9.140625" style="30"/>
    <col min="1795" max="1795" width="13.7109375" style="30" customWidth="1"/>
    <col min="1796" max="1796" width="13.28515625" style="30" customWidth="1"/>
    <col min="1797" max="1797" width="13" style="30" customWidth="1"/>
    <col min="1798" max="1798" width="14.85546875" style="30" customWidth="1"/>
    <col min="1799" max="1799" width="26.7109375" style="30" customWidth="1"/>
    <col min="1800" max="2047" width="9.140625" style="30"/>
    <col min="2048" max="2048" width="35" style="30" customWidth="1"/>
    <col min="2049" max="2049" width="30.85546875" style="30" customWidth="1"/>
    <col min="2050" max="2050" width="9.140625" style="30"/>
    <col min="2051" max="2051" width="13.7109375" style="30" customWidth="1"/>
    <col min="2052" max="2052" width="13.28515625" style="30" customWidth="1"/>
    <col min="2053" max="2053" width="13" style="30" customWidth="1"/>
    <col min="2054" max="2054" width="14.85546875" style="30" customWidth="1"/>
    <col min="2055" max="2055" width="26.7109375" style="30" customWidth="1"/>
    <col min="2056" max="2303" width="9.140625" style="30"/>
    <col min="2304" max="2304" width="35" style="30" customWidth="1"/>
    <col min="2305" max="2305" width="30.85546875" style="30" customWidth="1"/>
    <col min="2306" max="2306" width="9.140625" style="30"/>
    <col min="2307" max="2307" width="13.7109375" style="30" customWidth="1"/>
    <col min="2308" max="2308" width="13.28515625" style="30" customWidth="1"/>
    <col min="2309" max="2309" width="13" style="30" customWidth="1"/>
    <col min="2310" max="2310" width="14.85546875" style="30" customWidth="1"/>
    <col min="2311" max="2311" width="26.7109375" style="30" customWidth="1"/>
    <col min="2312" max="2559" width="9.140625" style="30"/>
    <col min="2560" max="2560" width="35" style="30" customWidth="1"/>
    <col min="2561" max="2561" width="30.85546875" style="30" customWidth="1"/>
    <col min="2562" max="2562" width="9.140625" style="30"/>
    <col min="2563" max="2563" width="13.7109375" style="30" customWidth="1"/>
    <col min="2564" max="2564" width="13.28515625" style="30" customWidth="1"/>
    <col min="2565" max="2565" width="13" style="30" customWidth="1"/>
    <col min="2566" max="2566" width="14.85546875" style="30" customWidth="1"/>
    <col min="2567" max="2567" width="26.7109375" style="30" customWidth="1"/>
    <col min="2568" max="2815" width="9.140625" style="30"/>
    <col min="2816" max="2816" width="35" style="30" customWidth="1"/>
    <col min="2817" max="2817" width="30.85546875" style="30" customWidth="1"/>
    <col min="2818" max="2818" width="9.140625" style="30"/>
    <col min="2819" max="2819" width="13.7109375" style="30" customWidth="1"/>
    <col min="2820" max="2820" width="13.28515625" style="30" customWidth="1"/>
    <col min="2821" max="2821" width="13" style="30" customWidth="1"/>
    <col min="2822" max="2822" width="14.85546875" style="30" customWidth="1"/>
    <col min="2823" max="2823" width="26.7109375" style="30" customWidth="1"/>
    <col min="2824" max="3071" width="9.140625" style="30"/>
    <col min="3072" max="3072" width="35" style="30" customWidth="1"/>
    <col min="3073" max="3073" width="30.85546875" style="30" customWidth="1"/>
    <col min="3074" max="3074" width="9.140625" style="30"/>
    <col min="3075" max="3075" width="13.7109375" style="30" customWidth="1"/>
    <col min="3076" max="3076" width="13.28515625" style="30" customWidth="1"/>
    <col min="3077" max="3077" width="13" style="30" customWidth="1"/>
    <col min="3078" max="3078" width="14.85546875" style="30" customWidth="1"/>
    <col min="3079" max="3079" width="26.7109375" style="30" customWidth="1"/>
    <col min="3080" max="3327" width="9.140625" style="30"/>
    <col min="3328" max="3328" width="35" style="30" customWidth="1"/>
    <col min="3329" max="3329" width="30.85546875" style="30" customWidth="1"/>
    <col min="3330" max="3330" width="9.140625" style="30"/>
    <col min="3331" max="3331" width="13.7109375" style="30" customWidth="1"/>
    <col min="3332" max="3332" width="13.28515625" style="30" customWidth="1"/>
    <col min="3333" max="3333" width="13" style="30" customWidth="1"/>
    <col min="3334" max="3334" width="14.85546875" style="30" customWidth="1"/>
    <col min="3335" max="3335" width="26.7109375" style="30" customWidth="1"/>
    <col min="3336" max="3583" width="9.140625" style="30"/>
    <col min="3584" max="3584" width="35" style="30" customWidth="1"/>
    <col min="3585" max="3585" width="30.85546875" style="30" customWidth="1"/>
    <col min="3586" max="3586" width="9.140625" style="30"/>
    <col min="3587" max="3587" width="13.7109375" style="30" customWidth="1"/>
    <col min="3588" max="3588" width="13.28515625" style="30" customWidth="1"/>
    <col min="3589" max="3589" width="13" style="30" customWidth="1"/>
    <col min="3590" max="3590" width="14.85546875" style="30" customWidth="1"/>
    <col min="3591" max="3591" width="26.7109375" style="30" customWidth="1"/>
    <col min="3592" max="3839" width="9.140625" style="30"/>
    <col min="3840" max="3840" width="35" style="30" customWidth="1"/>
    <col min="3841" max="3841" width="30.85546875" style="30" customWidth="1"/>
    <col min="3842" max="3842" width="9.140625" style="30"/>
    <col min="3843" max="3843" width="13.7109375" style="30" customWidth="1"/>
    <col min="3844" max="3844" width="13.28515625" style="30" customWidth="1"/>
    <col min="3845" max="3845" width="13" style="30" customWidth="1"/>
    <col min="3846" max="3846" width="14.85546875" style="30" customWidth="1"/>
    <col min="3847" max="3847" width="26.7109375" style="30" customWidth="1"/>
    <col min="3848" max="4095" width="9.140625" style="30"/>
    <col min="4096" max="4096" width="35" style="30" customWidth="1"/>
    <col min="4097" max="4097" width="30.85546875" style="30" customWidth="1"/>
    <col min="4098" max="4098" width="9.140625" style="30"/>
    <col min="4099" max="4099" width="13.7109375" style="30" customWidth="1"/>
    <col min="4100" max="4100" width="13.28515625" style="30" customWidth="1"/>
    <col min="4101" max="4101" width="13" style="30" customWidth="1"/>
    <col min="4102" max="4102" width="14.85546875" style="30" customWidth="1"/>
    <col min="4103" max="4103" width="26.7109375" style="30" customWidth="1"/>
    <col min="4104" max="4351" width="9.140625" style="30"/>
    <col min="4352" max="4352" width="35" style="30" customWidth="1"/>
    <col min="4353" max="4353" width="30.85546875" style="30" customWidth="1"/>
    <col min="4354" max="4354" width="9.140625" style="30"/>
    <col min="4355" max="4355" width="13.7109375" style="30" customWidth="1"/>
    <col min="4356" max="4356" width="13.28515625" style="30" customWidth="1"/>
    <col min="4357" max="4357" width="13" style="30" customWidth="1"/>
    <col min="4358" max="4358" width="14.85546875" style="30" customWidth="1"/>
    <col min="4359" max="4359" width="26.7109375" style="30" customWidth="1"/>
    <col min="4360" max="4607" width="9.140625" style="30"/>
    <col min="4608" max="4608" width="35" style="30" customWidth="1"/>
    <col min="4609" max="4609" width="30.85546875" style="30" customWidth="1"/>
    <col min="4610" max="4610" width="9.140625" style="30"/>
    <col min="4611" max="4611" width="13.7109375" style="30" customWidth="1"/>
    <col min="4612" max="4612" width="13.28515625" style="30" customWidth="1"/>
    <col min="4613" max="4613" width="13" style="30" customWidth="1"/>
    <col min="4614" max="4614" width="14.85546875" style="30" customWidth="1"/>
    <col min="4615" max="4615" width="26.7109375" style="30" customWidth="1"/>
    <col min="4616" max="4863" width="9.140625" style="30"/>
    <col min="4864" max="4864" width="35" style="30" customWidth="1"/>
    <col min="4865" max="4865" width="30.85546875" style="30" customWidth="1"/>
    <col min="4866" max="4866" width="9.140625" style="30"/>
    <col min="4867" max="4867" width="13.7109375" style="30" customWidth="1"/>
    <col min="4868" max="4868" width="13.28515625" style="30" customWidth="1"/>
    <col min="4869" max="4869" width="13" style="30" customWidth="1"/>
    <col min="4870" max="4870" width="14.85546875" style="30" customWidth="1"/>
    <col min="4871" max="4871" width="26.7109375" style="30" customWidth="1"/>
    <col min="4872" max="5119" width="9.140625" style="30"/>
    <col min="5120" max="5120" width="35" style="30" customWidth="1"/>
    <col min="5121" max="5121" width="30.85546875" style="30" customWidth="1"/>
    <col min="5122" max="5122" width="9.140625" style="30"/>
    <col min="5123" max="5123" width="13.7109375" style="30" customWidth="1"/>
    <col min="5124" max="5124" width="13.28515625" style="30" customWidth="1"/>
    <col min="5125" max="5125" width="13" style="30" customWidth="1"/>
    <col min="5126" max="5126" width="14.85546875" style="30" customWidth="1"/>
    <col min="5127" max="5127" width="26.7109375" style="30" customWidth="1"/>
    <col min="5128" max="5375" width="9.140625" style="30"/>
    <col min="5376" max="5376" width="35" style="30" customWidth="1"/>
    <col min="5377" max="5377" width="30.85546875" style="30" customWidth="1"/>
    <col min="5378" max="5378" width="9.140625" style="30"/>
    <col min="5379" max="5379" width="13.7109375" style="30" customWidth="1"/>
    <col min="5380" max="5380" width="13.28515625" style="30" customWidth="1"/>
    <col min="5381" max="5381" width="13" style="30" customWidth="1"/>
    <col min="5382" max="5382" width="14.85546875" style="30" customWidth="1"/>
    <col min="5383" max="5383" width="26.7109375" style="30" customWidth="1"/>
    <col min="5384" max="5631" width="9.140625" style="30"/>
    <col min="5632" max="5632" width="35" style="30" customWidth="1"/>
    <col min="5633" max="5633" width="30.85546875" style="30" customWidth="1"/>
    <col min="5634" max="5634" width="9.140625" style="30"/>
    <col min="5635" max="5635" width="13.7109375" style="30" customWidth="1"/>
    <col min="5636" max="5636" width="13.28515625" style="30" customWidth="1"/>
    <col min="5637" max="5637" width="13" style="30" customWidth="1"/>
    <col min="5638" max="5638" width="14.85546875" style="30" customWidth="1"/>
    <col min="5639" max="5639" width="26.7109375" style="30" customWidth="1"/>
    <col min="5640" max="5887" width="9.140625" style="30"/>
    <col min="5888" max="5888" width="35" style="30" customWidth="1"/>
    <col min="5889" max="5889" width="30.85546875" style="30" customWidth="1"/>
    <col min="5890" max="5890" width="9.140625" style="30"/>
    <col min="5891" max="5891" width="13.7109375" style="30" customWidth="1"/>
    <col min="5892" max="5892" width="13.28515625" style="30" customWidth="1"/>
    <col min="5893" max="5893" width="13" style="30" customWidth="1"/>
    <col min="5894" max="5894" width="14.85546875" style="30" customWidth="1"/>
    <col min="5895" max="5895" width="26.7109375" style="30" customWidth="1"/>
    <col min="5896" max="6143" width="9.140625" style="30"/>
    <col min="6144" max="6144" width="35" style="30" customWidth="1"/>
    <col min="6145" max="6145" width="30.85546875" style="30" customWidth="1"/>
    <col min="6146" max="6146" width="9.140625" style="30"/>
    <col min="6147" max="6147" width="13.7109375" style="30" customWidth="1"/>
    <col min="6148" max="6148" width="13.28515625" style="30" customWidth="1"/>
    <col min="6149" max="6149" width="13" style="30" customWidth="1"/>
    <col min="6150" max="6150" width="14.85546875" style="30" customWidth="1"/>
    <col min="6151" max="6151" width="26.7109375" style="30" customWidth="1"/>
    <col min="6152" max="6399" width="9.140625" style="30"/>
    <col min="6400" max="6400" width="35" style="30" customWidth="1"/>
    <col min="6401" max="6401" width="30.85546875" style="30" customWidth="1"/>
    <col min="6402" max="6402" width="9.140625" style="30"/>
    <col min="6403" max="6403" width="13.7109375" style="30" customWidth="1"/>
    <col min="6404" max="6404" width="13.28515625" style="30" customWidth="1"/>
    <col min="6405" max="6405" width="13" style="30" customWidth="1"/>
    <col min="6406" max="6406" width="14.85546875" style="30" customWidth="1"/>
    <col min="6407" max="6407" width="26.7109375" style="30" customWidth="1"/>
    <col min="6408" max="6655" width="9.140625" style="30"/>
    <col min="6656" max="6656" width="35" style="30" customWidth="1"/>
    <col min="6657" max="6657" width="30.85546875" style="30" customWidth="1"/>
    <col min="6658" max="6658" width="9.140625" style="30"/>
    <col min="6659" max="6659" width="13.7109375" style="30" customWidth="1"/>
    <col min="6660" max="6660" width="13.28515625" style="30" customWidth="1"/>
    <col min="6661" max="6661" width="13" style="30" customWidth="1"/>
    <col min="6662" max="6662" width="14.85546875" style="30" customWidth="1"/>
    <col min="6663" max="6663" width="26.7109375" style="30" customWidth="1"/>
    <col min="6664" max="6911" width="9.140625" style="30"/>
    <col min="6912" max="6912" width="35" style="30" customWidth="1"/>
    <col min="6913" max="6913" width="30.85546875" style="30" customWidth="1"/>
    <col min="6914" max="6914" width="9.140625" style="30"/>
    <col min="6915" max="6915" width="13.7109375" style="30" customWidth="1"/>
    <col min="6916" max="6916" width="13.28515625" style="30" customWidth="1"/>
    <col min="6917" max="6917" width="13" style="30" customWidth="1"/>
    <col min="6918" max="6918" width="14.85546875" style="30" customWidth="1"/>
    <col min="6919" max="6919" width="26.7109375" style="30" customWidth="1"/>
    <col min="6920" max="7167" width="9.140625" style="30"/>
    <col min="7168" max="7168" width="35" style="30" customWidth="1"/>
    <col min="7169" max="7169" width="30.85546875" style="30" customWidth="1"/>
    <col min="7170" max="7170" width="9.140625" style="30"/>
    <col min="7171" max="7171" width="13.7109375" style="30" customWidth="1"/>
    <col min="7172" max="7172" width="13.28515625" style="30" customWidth="1"/>
    <col min="7173" max="7173" width="13" style="30" customWidth="1"/>
    <col min="7174" max="7174" width="14.85546875" style="30" customWidth="1"/>
    <col min="7175" max="7175" width="26.7109375" style="30" customWidth="1"/>
    <col min="7176" max="7423" width="9.140625" style="30"/>
    <col min="7424" max="7424" width="35" style="30" customWidth="1"/>
    <col min="7425" max="7425" width="30.85546875" style="30" customWidth="1"/>
    <col min="7426" max="7426" width="9.140625" style="30"/>
    <col min="7427" max="7427" width="13.7109375" style="30" customWidth="1"/>
    <col min="7428" max="7428" width="13.28515625" style="30" customWidth="1"/>
    <col min="7429" max="7429" width="13" style="30" customWidth="1"/>
    <col min="7430" max="7430" width="14.85546875" style="30" customWidth="1"/>
    <col min="7431" max="7431" width="26.7109375" style="30" customWidth="1"/>
    <col min="7432" max="7679" width="9.140625" style="30"/>
    <col min="7680" max="7680" width="35" style="30" customWidth="1"/>
    <col min="7681" max="7681" width="30.85546875" style="30" customWidth="1"/>
    <col min="7682" max="7682" width="9.140625" style="30"/>
    <col min="7683" max="7683" width="13.7109375" style="30" customWidth="1"/>
    <col min="7684" max="7684" width="13.28515625" style="30" customWidth="1"/>
    <col min="7685" max="7685" width="13" style="30" customWidth="1"/>
    <col min="7686" max="7686" width="14.85546875" style="30" customWidth="1"/>
    <col min="7687" max="7687" width="26.7109375" style="30" customWidth="1"/>
    <col min="7688" max="7935" width="9.140625" style="30"/>
    <col min="7936" max="7936" width="35" style="30" customWidth="1"/>
    <col min="7937" max="7937" width="30.85546875" style="30" customWidth="1"/>
    <col min="7938" max="7938" width="9.140625" style="30"/>
    <col min="7939" max="7939" width="13.7109375" style="30" customWidth="1"/>
    <col min="7940" max="7940" width="13.28515625" style="30" customWidth="1"/>
    <col min="7941" max="7941" width="13" style="30" customWidth="1"/>
    <col min="7942" max="7942" width="14.85546875" style="30" customWidth="1"/>
    <col min="7943" max="7943" width="26.7109375" style="30" customWidth="1"/>
    <col min="7944" max="8191" width="9.140625" style="30"/>
    <col min="8192" max="8192" width="35" style="30" customWidth="1"/>
    <col min="8193" max="8193" width="30.85546875" style="30" customWidth="1"/>
    <col min="8194" max="8194" width="9.140625" style="30"/>
    <col min="8195" max="8195" width="13.7109375" style="30" customWidth="1"/>
    <col min="8196" max="8196" width="13.28515625" style="30" customWidth="1"/>
    <col min="8197" max="8197" width="13" style="30" customWidth="1"/>
    <col min="8198" max="8198" width="14.85546875" style="30" customWidth="1"/>
    <col min="8199" max="8199" width="26.7109375" style="30" customWidth="1"/>
    <col min="8200" max="8447" width="9.140625" style="30"/>
    <col min="8448" max="8448" width="35" style="30" customWidth="1"/>
    <col min="8449" max="8449" width="30.85546875" style="30" customWidth="1"/>
    <col min="8450" max="8450" width="9.140625" style="30"/>
    <col min="8451" max="8451" width="13.7109375" style="30" customWidth="1"/>
    <col min="8452" max="8452" width="13.28515625" style="30" customWidth="1"/>
    <col min="8453" max="8453" width="13" style="30" customWidth="1"/>
    <col min="8454" max="8454" width="14.85546875" style="30" customWidth="1"/>
    <col min="8455" max="8455" width="26.7109375" style="30" customWidth="1"/>
    <col min="8456" max="8703" width="9.140625" style="30"/>
    <col min="8704" max="8704" width="35" style="30" customWidth="1"/>
    <col min="8705" max="8705" width="30.85546875" style="30" customWidth="1"/>
    <col min="8706" max="8706" width="9.140625" style="30"/>
    <col min="8707" max="8707" width="13.7109375" style="30" customWidth="1"/>
    <col min="8708" max="8708" width="13.28515625" style="30" customWidth="1"/>
    <col min="8709" max="8709" width="13" style="30" customWidth="1"/>
    <col min="8710" max="8710" width="14.85546875" style="30" customWidth="1"/>
    <col min="8711" max="8711" width="26.7109375" style="30" customWidth="1"/>
    <col min="8712" max="8959" width="9.140625" style="30"/>
    <col min="8960" max="8960" width="35" style="30" customWidth="1"/>
    <col min="8961" max="8961" width="30.85546875" style="30" customWidth="1"/>
    <col min="8962" max="8962" width="9.140625" style="30"/>
    <col min="8963" max="8963" width="13.7109375" style="30" customWidth="1"/>
    <col min="8964" max="8964" width="13.28515625" style="30" customWidth="1"/>
    <col min="8965" max="8965" width="13" style="30" customWidth="1"/>
    <col min="8966" max="8966" width="14.85546875" style="30" customWidth="1"/>
    <col min="8967" max="8967" width="26.7109375" style="30" customWidth="1"/>
    <col min="8968" max="9215" width="9.140625" style="30"/>
    <col min="9216" max="9216" width="35" style="30" customWidth="1"/>
    <col min="9217" max="9217" width="30.85546875" style="30" customWidth="1"/>
    <col min="9218" max="9218" width="9.140625" style="30"/>
    <col min="9219" max="9219" width="13.7109375" style="30" customWidth="1"/>
    <col min="9220" max="9220" width="13.28515625" style="30" customWidth="1"/>
    <col min="9221" max="9221" width="13" style="30" customWidth="1"/>
    <col min="9222" max="9222" width="14.85546875" style="30" customWidth="1"/>
    <col min="9223" max="9223" width="26.7109375" style="30" customWidth="1"/>
    <col min="9224" max="9471" width="9.140625" style="30"/>
    <col min="9472" max="9472" width="35" style="30" customWidth="1"/>
    <col min="9473" max="9473" width="30.85546875" style="30" customWidth="1"/>
    <col min="9474" max="9474" width="9.140625" style="30"/>
    <col min="9475" max="9475" width="13.7109375" style="30" customWidth="1"/>
    <col min="9476" max="9476" width="13.28515625" style="30" customWidth="1"/>
    <col min="9477" max="9477" width="13" style="30" customWidth="1"/>
    <col min="9478" max="9478" width="14.85546875" style="30" customWidth="1"/>
    <col min="9479" max="9479" width="26.7109375" style="30" customWidth="1"/>
    <col min="9480" max="9727" width="9.140625" style="30"/>
    <col min="9728" max="9728" width="35" style="30" customWidth="1"/>
    <col min="9729" max="9729" width="30.85546875" style="30" customWidth="1"/>
    <col min="9730" max="9730" width="9.140625" style="30"/>
    <col min="9731" max="9731" width="13.7109375" style="30" customWidth="1"/>
    <col min="9732" max="9732" width="13.28515625" style="30" customWidth="1"/>
    <col min="9733" max="9733" width="13" style="30" customWidth="1"/>
    <col min="9734" max="9734" width="14.85546875" style="30" customWidth="1"/>
    <col min="9735" max="9735" width="26.7109375" style="30" customWidth="1"/>
    <col min="9736" max="9983" width="9.140625" style="30"/>
    <col min="9984" max="9984" width="35" style="30" customWidth="1"/>
    <col min="9985" max="9985" width="30.85546875" style="30" customWidth="1"/>
    <col min="9986" max="9986" width="9.140625" style="30"/>
    <col min="9987" max="9987" width="13.7109375" style="30" customWidth="1"/>
    <col min="9988" max="9988" width="13.28515625" style="30" customWidth="1"/>
    <col min="9989" max="9989" width="13" style="30" customWidth="1"/>
    <col min="9990" max="9990" width="14.85546875" style="30" customWidth="1"/>
    <col min="9991" max="9991" width="26.7109375" style="30" customWidth="1"/>
    <col min="9992" max="10239" width="9.140625" style="30"/>
    <col min="10240" max="10240" width="35" style="30" customWidth="1"/>
    <col min="10241" max="10241" width="30.85546875" style="30" customWidth="1"/>
    <col min="10242" max="10242" width="9.140625" style="30"/>
    <col min="10243" max="10243" width="13.7109375" style="30" customWidth="1"/>
    <col min="10244" max="10244" width="13.28515625" style="30" customWidth="1"/>
    <col min="10245" max="10245" width="13" style="30" customWidth="1"/>
    <col min="10246" max="10246" width="14.85546875" style="30" customWidth="1"/>
    <col min="10247" max="10247" width="26.7109375" style="30" customWidth="1"/>
    <col min="10248" max="10495" width="9.140625" style="30"/>
    <col min="10496" max="10496" width="35" style="30" customWidth="1"/>
    <col min="10497" max="10497" width="30.85546875" style="30" customWidth="1"/>
    <col min="10498" max="10498" width="9.140625" style="30"/>
    <col min="10499" max="10499" width="13.7109375" style="30" customWidth="1"/>
    <col min="10500" max="10500" width="13.28515625" style="30" customWidth="1"/>
    <col min="10501" max="10501" width="13" style="30" customWidth="1"/>
    <col min="10502" max="10502" width="14.85546875" style="30" customWidth="1"/>
    <col min="10503" max="10503" width="26.7109375" style="30" customWidth="1"/>
    <col min="10504" max="10751" width="9.140625" style="30"/>
    <col min="10752" max="10752" width="35" style="30" customWidth="1"/>
    <col min="10753" max="10753" width="30.85546875" style="30" customWidth="1"/>
    <col min="10754" max="10754" width="9.140625" style="30"/>
    <col min="10755" max="10755" width="13.7109375" style="30" customWidth="1"/>
    <col min="10756" max="10756" width="13.28515625" style="30" customWidth="1"/>
    <col min="10757" max="10757" width="13" style="30" customWidth="1"/>
    <col min="10758" max="10758" width="14.85546875" style="30" customWidth="1"/>
    <col min="10759" max="10759" width="26.7109375" style="30" customWidth="1"/>
    <col min="10760" max="11007" width="9.140625" style="30"/>
    <col min="11008" max="11008" width="35" style="30" customWidth="1"/>
    <col min="11009" max="11009" width="30.85546875" style="30" customWidth="1"/>
    <col min="11010" max="11010" width="9.140625" style="30"/>
    <col min="11011" max="11011" width="13.7109375" style="30" customWidth="1"/>
    <col min="11012" max="11012" width="13.28515625" style="30" customWidth="1"/>
    <col min="11013" max="11013" width="13" style="30" customWidth="1"/>
    <col min="11014" max="11014" width="14.85546875" style="30" customWidth="1"/>
    <col min="11015" max="11015" width="26.7109375" style="30" customWidth="1"/>
    <col min="11016" max="11263" width="9.140625" style="30"/>
    <col min="11264" max="11264" width="35" style="30" customWidth="1"/>
    <col min="11265" max="11265" width="30.85546875" style="30" customWidth="1"/>
    <col min="11266" max="11266" width="9.140625" style="30"/>
    <col min="11267" max="11267" width="13.7109375" style="30" customWidth="1"/>
    <col min="11268" max="11268" width="13.28515625" style="30" customWidth="1"/>
    <col min="11269" max="11269" width="13" style="30" customWidth="1"/>
    <col min="11270" max="11270" width="14.85546875" style="30" customWidth="1"/>
    <col min="11271" max="11271" width="26.7109375" style="30" customWidth="1"/>
    <col min="11272" max="11519" width="9.140625" style="30"/>
    <col min="11520" max="11520" width="35" style="30" customWidth="1"/>
    <col min="11521" max="11521" width="30.85546875" style="30" customWidth="1"/>
    <col min="11522" max="11522" width="9.140625" style="30"/>
    <col min="11523" max="11523" width="13.7109375" style="30" customWidth="1"/>
    <col min="11524" max="11524" width="13.28515625" style="30" customWidth="1"/>
    <col min="11525" max="11525" width="13" style="30" customWidth="1"/>
    <col min="11526" max="11526" width="14.85546875" style="30" customWidth="1"/>
    <col min="11527" max="11527" width="26.7109375" style="30" customWidth="1"/>
    <col min="11528" max="11775" width="9.140625" style="30"/>
    <col min="11776" max="11776" width="35" style="30" customWidth="1"/>
    <col min="11777" max="11777" width="30.85546875" style="30" customWidth="1"/>
    <col min="11778" max="11778" width="9.140625" style="30"/>
    <col min="11779" max="11779" width="13.7109375" style="30" customWidth="1"/>
    <col min="11780" max="11780" width="13.28515625" style="30" customWidth="1"/>
    <col min="11781" max="11781" width="13" style="30" customWidth="1"/>
    <col min="11782" max="11782" width="14.85546875" style="30" customWidth="1"/>
    <col min="11783" max="11783" width="26.7109375" style="30" customWidth="1"/>
    <col min="11784" max="12031" width="9.140625" style="30"/>
    <col min="12032" max="12032" width="35" style="30" customWidth="1"/>
    <col min="12033" max="12033" width="30.85546875" style="30" customWidth="1"/>
    <col min="12034" max="12034" width="9.140625" style="30"/>
    <col min="12035" max="12035" width="13.7109375" style="30" customWidth="1"/>
    <col min="12036" max="12036" width="13.28515625" style="30" customWidth="1"/>
    <col min="12037" max="12037" width="13" style="30" customWidth="1"/>
    <col min="12038" max="12038" width="14.85546875" style="30" customWidth="1"/>
    <col min="12039" max="12039" width="26.7109375" style="30" customWidth="1"/>
    <col min="12040" max="12287" width="9.140625" style="30"/>
    <col min="12288" max="12288" width="35" style="30" customWidth="1"/>
    <col min="12289" max="12289" width="30.85546875" style="30" customWidth="1"/>
    <col min="12290" max="12290" width="9.140625" style="30"/>
    <col min="12291" max="12291" width="13.7109375" style="30" customWidth="1"/>
    <col min="12292" max="12292" width="13.28515625" style="30" customWidth="1"/>
    <col min="12293" max="12293" width="13" style="30" customWidth="1"/>
    <col min="12294" max="12294" width="14.85546875" style="30" customWidth="1"/>
    <col min="12295" max="12295" width="26.7109375" style="30" customWidth="1"/>
    <col min="12296" max="12543" width="9.140625" style="30"/>
    <col min="12544" max="12544" width="35" style="30" customWidth="1"/>
    <col min="12545" max="12545" width="30.85546875" style="30" customWidth="1"/>
    <col min="12546" max="12546" width="9.140625" style="30"/>
    <col min="12547" max="12547" width="13.7109375" style="30" customWidth="1"/>
    <col min="12548" max="12548" width="13.28515625" style="30" customWidth="1"/>
    <col min="12549" max="12549" width="13" style="30" customWidth="1"/>
    <col min="12550" max="12550" width="14.85546875" style="30" customWidth="1"/>
    <col min="12551" max="12551" width="26.7109375" style="30" customWidth="1"/>
    <col min="12552" max="12799" width="9.140625" style="30"/>
    <col min="12800" max="12800" width="35" style="30" customWidth="1"/>
    <col min="12801" max="12801" width="30.85546875" style="30" customWidth="1"/>
    <col min="12802" max="12802" width="9.140625" style="30"/>
    <col min="12803" max="12803" width="13.7109375" style="30" customWidth="1"/>
    <col min="12804" max="12804" width="13.28515625" style="30" customWidth="1"/>
    <col min="12805" max="12805" width="13" style="30" customWidth="1"/>
    <col min="12806" max="12806" width="14.85546875" style="30" customWidth="1"/>
    <col min="12807" max="12807" width="26.7109375" style="30" customWidth="1"/>
    <col min="12808" max="13055" width="9.140625" style="30"/>
    <col min="13056" max="13056" width="35" style="30" customWidth="1"/>
    <col min="13057" max="13057" width="30.85546875" style="30" customWidth="1"/>
    <col min="13058" max="13058" width="9.140625" style="30"/>
    <col min="13059" max="13059" width="13.7109375" style="30" customWidth="1"/>
    <col min="13060" max="13060" width="13.28515625" style="30" customWidth="1"/>
    <col min="13061" max="13061" width="13" style="30" customWidth="1"/>
    <col min="13062" max="13062" width="14.85546875" style="30" customWidth="1"/>
    <col min="13063" max="13063" width="26.7109375" style="30" customWidth="1"/>
    <col min="13064" max="13311" width="9.140625" style="30"/>
    <col min="13312" max="13312" width="35" style="30" customWidth="1"/>
    <col min="13313" max="13313" width="30.85546875" style="30" customWidth="1"/>
    <col min="13314" max="13314" width="9.140625" style="30"/>
    <col min="13315" max="13315" width="13.7109375" style="30" customWidth="1"/>
    <col min="13316" max="13316" width="13.28515625" style="30" customWidth="1"/>
    <col min="13317" max="13317" width="13" style="30" customWidth="1"/>
    <col min="13318" max="13318" width="14.85546875" style="30" customWidth="1"/>
    <col min="13319" max="13319" width="26.7109375" style="30" customWidth="1"/>
    <col min="13320" max="13567" width="9.140625" style="30"/>
    <col min="13568" max="13568" width="35" style="30" customWidth="1"/>
    <col min="13569" max="13569" width="30.85546875" style="30" customWidth="1"/>
    <col min="13570" max="13570" width="9.140625" style="30"/>
    <col min="13571" max="13571" width="13.7109375" style="30" customWidth="1"/>
    <col min="13572" max="13572" width="13.28515625" style="30" customWidth="1"/>
    <col min="13573" max="13573" width="13" style="30" customWidth="1"/>
    <col min="13574" max="13574" width="14.85546875" style="30" customWidth="1"/>
    <col min="13575" max="13575" width="26.7109375" style="30" customWidth="1"/>
    <col min="13576" max="13823" width="9.140625" style="30"/>
    <col min="13824" max="13824" width="35" style="30" customWidth="1"/>
    <col min="13825" max="13825" width="30.85546875" style="30" customWidth="1"/>
    <col min="13826" max="13826" width="9.140625" style="30"/>
    <col min="13827" max="13827" width="13.7109375" style="30" customWidth="1"/>
    <col min="13828" max="13828" width="13.28515625" style="30" customWidth="1"/>
    <col min="13829" max="13829" width="13" style="30" customWidth="1"/>
    <col min="13830" max="13830" width="14.85546875" style="30" customWidth="1"/>
    <col min="13831" max="13831" width="26.7109375" style="30" customWidth="1"/>
    <col min="13832" max="14079" width="9.140625" style="30"/>
    <col min="14080" max="14080" width="35" style="30" customWidth="1"/>
    <col min="14081" max="14081" width="30.85546875" style="30" customWidth="1"/>
    <col min="14082" max="14082" width="9.140625" style="30"/>
    <col min="14083" max="14083" width="13.7109375" style="30" customWidth="1"/>
    <col min="14084" max="14084" width="13.28515625" style="30" customWidth="1"/>
    <col min="14085" max="14085" width="13" style="30" customWidth="1"/>
    <col min="14086" max="14086" width="14.85546875" style="30" customWidth="1"/>
    <col min="14087" max="14087" width="26.7109375" style="30" customWidth="1"/>
    <col min="14088" max="14335" width="9.140625" style="30"/>
    <col min="14336" max="14336" width="35" style="30" customWidth="1"/>
    <col min="14337" max="14337" width="30.85546875" style="30" customWidth="1"/>
    <col min="14338" max="14338" width="9.140625" style="30"/>
    <col min="14339" max="14339" width="13.7109375" style="30" customWidth="1"/>
    <col min="14340" max="14340" width="13.28515625" style="30" customWidth="1"/>
    <col min="14341" max="14341" width="13" style="30" customWidth="1"/>
    <col min="14342" max="14342" width="14.85546875" style="30" customWidth="1"/>
    <col min="14343" max="14343" width="26.7109375" style="30" customWidth="1"/>
    <col min="14344" max="14591" width="9.140625" style="30"/>
    <col min="14592" max="14592" width="35" style="30" customWidth="1"/>
    <col min="14593" max="14593" width="30.85546875" style="30" customWidth="1"/>
    <col min="14594" max="14594" width="9.140625" style="30"/>
    <col min="14595" max="14595" width="13.7109375" style="30" customWidth="1"/>
    <col min="14596" max="14596" width="13.28515625" style="30" customWidth="1"/>
    <col min="14597" max="14597" width="13" style="30" customWidth="1"/>
    <col min="14598" max="14598" width="14.85546875" style="30" customWidth="1"/>
    <col min="14599" max="14599" width="26.7109375" style="30" customWidth="1"/>
    <col min="14600" max="14847" width="9.140625" style="30"/>
    <col min="14848" max="14848" width="35" style="30" customWidth="1"/>
    <col min="14849" max="14849" width="30.85546875" style="30" customWidth="1"/>
    <col min="14850" max="14850" width="9.140625" style="30"/>
    <col min="14851" max="14851" width="13.7109375" style="30" customWidth="1"/>
    <col min="14852" max="14852" width="13.28515625" style="30" customWidth="1"/>
    <col min="14853" max="14853" width="13" style="30" customWidth="1"/>
    <col min="14854" max="14854" width="14.85546875" style="30" customWidth="1"/>
    <col min="14855" max="14855" width="26.7109375" style="30" customWidth="1"/>
    <col min="14856" max="15103" width="9.140625" style="30"/>
    <col min="15104" max="15104" width="35" style="30" customWidth="1"/>
    <col min="15105" max="15105" width="30.85546875" style="30" customWidth="1"/>
    <col min="15106" max="15106" width="9.140625" style="30"/>
    <col min="15107" max="15107" width="13.7109375" style="30" customWidth="1"/>
    <col min="15108" max="15108" width="13.28515625" style="30" customWidth="1"/>
    <col min="15109" max="15109" width="13" style="30" customWidth="1"/>
    <col min="15110" max="15110" width="14.85546875" style="30" customWidth="1"/>
    <col min="15111" max="15111" width="26.7109375" style="30" customWidth="1"/>
    <col min="15112" max="15359" width="9.140625" style="30"/>
    <col min="15360" max="15360" width="35" style="30" customWidth="1"/>
    <col min="15361" max="15361" width="30.85546875" style="30" customWidth="1"/>
    <col min="15362" max="15362" width="9.140625" style="30"/>
    <col min="15363" max="15363" width="13.7109375" style="30" customWidth="1"/>
    <col min="15364" max="15364" width="13.28515625" style="30" customWidth="1"/>
    <col min="15365" max="15365" width="13" style="30" customWidth="1"/>
    <col min="15366" max="15366" width="14.85546875" style="30" customWidth="1"/>
    <col min="15367" max="15367" width="26.7109375" style="30" customWidth="1"/>
    <col min="15368" max="15615" width="9.140625" style="30"/>
    <col min="15616" max="15616" width="35" style="30" customWidth="1"/>
    <col min="15617" max="15617" width="30.85546875" style="30" customWidth="1"/>
    <col min="15618" max="15618" width="9.140625" style="30"/>
    <col min="15619" max="15619" width="13.7109375" style="30" customWidth="1"/>
    <col min="15620" max="15620" width="13.28515625" style="30" customWidth="1"/>
    <col min="15621" max="15621" width="13" style="30" customWidth="1"/>
    <col min="15622" max="15622" width="14.85546875" style="30" customWidth="1"/>
    <col min="15623" max="15623" width="26.7109375" style="30" customWidth="1"/>
    <col min="15624" max="15871" width="9.140625" style="30"/>
    <col min="15872" max="15872" width="35" style="30" customWidth="1"/>
    <col min="15873" max="15873" width="30.85546875" style="30" customWidth="1"/>
    <col min="15874" max="15874" width="9.140625" style="30"/>
    <col min="15875" max="15875" width="13.7109375" style="30" customWidth="1"/>
    <col min="15876" max="15876" width="13.28515625" style="30" customWidth="1"/>
    <col min="15877" max="15877" width="13" style="30" customWidth="1"/>
    <col min="15878" max="15878" width="14.85546875" style="30" customWidth="1"/>
    <col min="15879" max="15879" width="26.7109375" style="30" customWidth="1"/>
    <col min="15880" max="16127" width="9.140625" style="30"/>
    <col min="16128" max="16128" width="35" style="30" customWidth="1"/>
    <col min="16129" max="16129" width="30.85546875" style="30" customWidth="1"/>
    <col min="16130" max="16130" width="9.140625" style="30"/>
    <col min="16131" max="16131" width="13.7109375" style="30" customWidth="1"/>
    <col min="16132" max="16132" width="13.28515625" style="30" customWidth="1"/>
    <col min="16133" max="16133" width="13" style="30" customWidth="1"/>
    <col min="16134" max="16134" width="14.85546875" style="30" customWidth="1"/>
    <col min="16135" max="16135" width="26.7109375" style="30" customWidth="1"/>
    <col min="16136" max="16384" width="9.140625" style="30"/>
  </cols>
  <sheetData>
    <row r="1" spans="1:7" x14ac:dyDescent="0.2">
      <c r="G1" s="31" t="s">
        <v>425</v>
      </c>
    </row>
    <row r="2" spans="1:7" x14ac:dyDescent="0.2">
      <c r="G2" s="31"/>
    </row>
    <row r="3" spans="1:7" ht="67.5" customHeight="1" x14ac:dyDescent="0.2">
      <c r="A3" s="1"/>
      <c r="B3" s="230" t="s">
        <v>424</v>
      </c>
      <c r="C3" s="230"/>
      <c r="D3" s="230"/>
      <c r="E3" s="230"/>
      <c r="F3" s="230"/>
      <c r="G3" s="230"/>
    </row>
    <row r="4" spans="1:7" x14ac:dyDescent="0.2">
      <c r="A4" s="1"/>
      <c r="B4" s="1"/>
      <c r="C4" s="1"/>
      <c r="D4" s="2"/>
      <c r="E4" s="1"/>
      <c r="F4" s="1"/>
      <c r="G4" s="3"/>
    </row>
    <row r="5" spans="1:7" x14ac:dyDescent="0.2">
      <c r="A5" s="3"/>
      <c r="B5" s="3"/>
      <c r="C5" s="3"/>
      <c r="D5" s="4"/>
      <c r="E5" s="232" t="s">
        <v>3</v>
      </c>
      <c r="F5" s="232"/>
      <c r="G5" s="194" t="s">
        <v>4</v>
      </c>
    </row>
    <row r="6" spans="1:7" x14ac:dyDescent="0.2">
      <c r="A6" s="189" t="s">
        <v>5</v>
      </c>
      <c r="B6" s="189"/>
      <c r="C6" s="193" t="s">
        <v>6</v>
      </c>
      <c r="D6" s="193"/>
      <c r="E6" s="5"/>
      <c r="F6" s="5"/>
      <c r="G6" s="199"/>
    </row>
    <row r="7" spans="1:7" ht="38.25" x14ac:dyDescent="0.2">
      <c r="A7" s="6" t="s">
        <v>7</v>
      </c>
      <c r="B7" s="7" t="s">
        <v>8</v>
      </c>
      <c r="C7" s="7" t="s">
        <v>9</v>
      </c>
      <c r="D7" s="6" t="s">
        <v>10</v>
      </c>
      <c r="E7" s="7" t="s">
        <v>11</v>
      </c>
      <c r="F7" s="7" t="s">
        <v>12</v>
      </c>
      <c r="G7" s="8"/>
    </row>
    <row r="8" spans="1:7" ht="38.25" customHeight="1" x14ac:dyDescent="0.2">
      <c r="A8" s="239" t="s">
        <v>421</v>
      </c>
      <c r="B8" s="189" t="s">
        <v>172</v>
      </c>
      <c r="C8" s="72" t="s">
        <v>173</v>
      </c>
      <c r="D8" s="59" t="s">
        <v>16</v>
      </c>
      <c r="E8" s="73">
        <v>35</v>
      </c>
      <c r="F8" s="73">
        <v>37</v>
      </c>
      <c r="G8" s="203">
        <f>((F8/E8+F9/E9+F10/E10+F11/E11+F12/E12+F13/E13)/6)/(F14/E14)*100</f>
        <v>100.27210884353741</v>
      </c>
    </row>
    <row r="9" spans="1:7" ht="51" x14ac:dyDescent="0.2">
      <c r="A9" s="239"/>
      <c r="B9" s="189"/>
      <c r="C9" s="111" t="s">
        <v>174</v>
      </c>
      <c r="D9" s="59" t="s">
        <v>16</v>
      </c>
      <c r="E9" s="73">
        <v>254</v>
      </c>
      <c r="F9" s="73">
        <v>254</v>
      </c>
      <c r="G9" s="203"/>
    </row>
    <row r="10" spans="1:7" ht="38.25" x14ac:dyDescent="0.2">
      <c r="A10" s="239"/>
      <c r="B10" s="189"/>
      <c r="C10" s="112" t="s">
        <v>175</v>
      </c>
      <c r="D10" s="8" t="s">
        <v>26</v>
      </c>
      <c r="E10" s="8">
        <v>300</v>
      </c>
      <c r="F10" s="8">
        <v>300</v>
      </c>
      <c r="G10" s="203"/>
    </row>
    <row r="11" spans="1:7" ht="63.75" x14ac:dyDescent="0.2">
      <c r="A11" s="239"/>
      <c r="B11" s="189"/>
      <c r="C11" s="58" t="s">
        <v>176</v>
      </c>
      <c r="D11" s="59" t="s">
        <v>16</v>
      </c>
      <c r="E11" s="59">
        <v>19</v>
      </c>
      <c r="F11" s="59">
        <v>19</v>
      </c>
      <c r="G11" s="203"/>
    </row>
    <row r="12" spans="1:7" ht="51" x14ac:dyDescent="0.2">
      <c r="A12" s="239"/>
      <c r="B12" s="189"/>
      <c r="C12" s="58" t="s">
        <v>177</v>
      </c>
      <c r="D12" s="59" t="s">
        <v>16</v>
      </c>
      <c r="E12" s="59">
        <v>49</v>
      </c>
      <c r="F12" s="59">
        <v>47</v>
      </c>
      <c r="G12" s="203"/>
    </row>
    <row r="13" spans="1:7" ht="51" x14ac:dyDescent="0.2">
      <c r="A13" s="239"/>
      <c r="B13" s="189"/>
      <c r="C13" s="111" t="s">
        <v>178</v>
      </c>
      <c r="D13" s="59" t="s">
        <v>16</v>
      </c>
      <c r="E13" s="8">
        <v>76</v>
      </c>
      <c r="F13" s="8">
        <v>76</v>
      </c>
      <c r="G13" s="203"/>
    </row>
    <row r="14" spans="1:7" x14ac:dyDescent="0.2">
      <c r="A14" s="239"/>
      <c r="B14" s="189"/>
      <c r="C14" s="116" t="s">
        <v>80</v>
      </c>
      <c r="D14" s="179" t="s">
        <v>21</v>
      </c>
      <c r="E14" s="83">
        <f>E15</f>
        <v>147.1</v>
      </c>
      <c r="F14" s="83">
        <f>F15</f>
        <v>147.1</v>
      </c>
      <c r="G14" s="203"/>
    </row>
    <row r="15" spans="1:7" x14ac:dyDescent="0.2">
      <c r="A15" s="239"/>
      <c r="B15" s="189"/>
      <c r="C15" s="74" t="s">
        <v>22</v>
      </c>
      <c r="D15" s="8" t="s">
        <v>21</v>
      </c>
      <c r="E15" s="85">
        <v>147.1</v>
      </c>
      <c r="F15" s="85">
        <v>147.1</v>
      </c>
      <c r="G15" s="203"/>
    </row>
  </sheetData>
  <mergeCells count="8">
    <mergeCell ref="A8:A15"/>
    <mergeCell ref="B8:B15"/>
    <mergeCell ref="G8:G15"/>
    <mergeCell ref="B3:G3"/>
    <mergeCell ref="E5:F5"/>
    <mergeCell ref="G5:G6"/>
    <mergeCell ref="A6:B6"/>
    <mergeCell ref="C6:D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zoomScaleNormal="100" zoomScalePageLayoutView="87" workbookViewId="0">
      <selection activeCell="E1" sqref="E1:F1048576"/>
    </sheetView>
  </sheetViews>
  <sheetFormatPr defaultRowHeight="12.75" x14ac:dyDescent="0.2"/>
  <cols>
    <col min="1" max="1" width="9.140625" style="30"/>
    <col min="2" max="2" width="35" style="30" customWidth="1"/>
    <col min="3" max="3" width="30.85546875" style="30" customWidth="1"/>
    <col min="4" max="4" width="9.140625" style="30"/>
    <col min="5" max="5" width="13" style="30" customWidth="1"/>
    <col min="6" max="6" width="14.85546875" style="30" customWidth="1"/>
    <col min="7" max="7" width="26.7109375" style="30" customWidth="1"/>
    <col min="8" max="255" width="9.140625" style="30"/>
    <col min="256" max="256" width="35" style="30" customWidth="1"/>
    <col min="257" max="257" width="30.85546875" style="30" customWidth="1"/>
    <col min="258" max="258" width="9.140625" style="30"/>
    <col min="259" max="259" width="13.7109375" style="30" customWidth="1"/>
    <col min="260" max="260" width="13.28515625" style="30" customWidth="1"/>
    <col min="261" max="261" width="13" style="30" customWidth="1"/>
    <col min="262" max="262" width="14.85546875" style="30" customWidth="1"/>
    <col min="263" max="263" width="26.7109375" style="30" customWidth="1"/>
    <col min="264" max="511" width="9.140625" style="30"/>
    <col min="512" max="512" width="35" style="30" customWidth="1"/>
    <col min="513" max="513" width="30.85546875" style="30" customWidth="1"/>
    <col min="514" max="514" width="9.140625" style="30"/>
    <col min="515" max="515" width="13.7109375" style="30" customWidth="1"/>
    <col min="516" max="516" width="13.28515625" style="30" customWidth="1"/>
    <col min="517" max="517" width="13" style="30" customWidth="1"/>
    <col min="518" max="518" width="14.85546875" style="30" customWidth="1"/>
    <col min="519" max="519" width="26.7109375" style="30" customWidth="1"/>
    <col min="520" max="767" width="9.140625" style="30"/>
    <col min="768" max="768" width="35" style="30" customWidth="1"/>
    <col min="769" max="769" width="30.85546875" style="30" customWidth="1"/>
    <col min="770" max="770" width="9.140625" style="30"/>
    <col min="771" max="771" width="13.7109375" style="30" customWidth="1"/>
    <col min="772" max="772" width="13.28515625" style="30" customWidth="1"/>
    <col min="773" max="773" width="13" style="30" customWidth="1"/>
    <col min="774" max="774" width="14.85546875" style="30" customWidth="1"/>
    <col min="775" max="775" width="26.7109375" style="30" customWidth="1"/>
    <col min="776" max="1023" width="9.140625" style="30"/>
    <col min="1024" max="1024" width="35" style="30" customWidth="1"/>
    <col min="1025" max="1025" width="30.85546875" style="30" customWidth="1"/>
    <col min="1026" max="1026" width="9.140625" style="30"/>
    <col min="1027" max="1027" width="13.7109375" style="30" customWidth="1"/>
    <col min="1028" max="1028" width="13.28515625" style="30" customWidth="1"/>
    <col min="1029" max="1029" width="13" style="30" customWidth="1"/>
    <col min="1030" max="1030" width="14.85546875" style="30" customWidth="1"/>
    <col min="1031" max="1031" width="26.7109375" style="30" customWidth="1"/>
    <col min="1032" max="1279" width="9.140625" style="30"/>
    <col min="1280" max="1280" width="35" style="30" customWidth="1"/>
    <col min="1281" max="1281" width="30.85546875" style="30" customWidth="1"/>
    <col min="1282" max="1282" width="9.140625" style="30"/>
    <col min="1283" max="1283" width="13.7109375" style="30" customWidth="1"/>
    <col min="1284" max="1284" width="13.28515625" style="30" customWidth="1"/>
    <col min="1285" max="1285" width="13" style="30" customWidth="1"/>
    <col min="1286" max="1286" width="14.85546875" style="30" customWidth="1"/>
    <col min="1287" max="1287" width="26.7109375" style="30" customWidth="1"/>
    <col min="1288" max="1535" width="9.140625" style="30"/>
    <col min="1536" max="1536" width="35" style="30" customWidth="1"/>
    <col min="1537" max="1537" width="30.85546875" style="30" customWidth="1"/>
    <col min="1538" max="1538" width="9.140625" style="30"/>
    <col min="1539" max="1539" width="13.7109375" style="30" customWidth="1"/>
    <col min="1540" max="1540" width="13.28515625" style="30" customWidth="1"/>
    <col min="1541" max="1541" width="13" style="30" customWidth="1"/>
    <col min="1542" max="1542" width="14.85546875" style="30" customWidth="1"/>
    <col min="1543" max="1543" width="26.7109375" style="30" customWidth="1"/>
    <col min="1544" max="1791" width="9.140625" style="30"/>
    <col min="1792" max="1792" width="35" style="30" customWidth="1"/>
    <col min="1793" max="1793" width="30.85546875" style="30" customWidth="1"/>
    <col min="1794" max="1794" width="9.140625" style="30"/>
    <col min="1795" max="1795" width="13.7109375" style="30" customWidth="1"/>
    <col min="1796" max="1796" width="13.28515625" style="30" customWidth="1"/>
    <col min="1797" max="1797" width="13" style="30" customWidth="1"/>
    <col min="1798" max="1798" width="14.85546875" style="30" customWidth="1"/>
    <col min="1799" max="1799" width="26.7109375" style="30" customWidth="1"/>
    <col min="1800" max="2047" width="9.140625" style="30"/>
    <col min="2048" max="2048" width="35" style="30" customWidth="1"/>
    <col min="2049" max="2049" width="30.85546875" style="30" customWidth="1"/>
    <col min="2050" max="2050" width="9.140625" style="30"/>
    <col min="2051" max="2051" width="13.7109375" style="30" customWidth="1"/>
    <col min="2052" max="2052" width="13.28515625" style="30" customWidth="1"/>
    <col min="2053" max="2053" width="13" style="30" customWidth="1"/>
    <col min="2054" max="2054" width="14.85546875" style="30" customWidth="1"/>
    <col min="2055" max="2055" width="26.7109375" style="30" customWidth="1"/>
    <col min="2056" max="2303" width="9.140625" style="30"/>
    <col min="2304" max="2304" width="35" style="30" customWidth="1"/>
    <col min="2305" max="2305" width="30.85546875" style="30" customWidth="1"/>
    <col min="2306" max="2306" width="9.140625" style="30"/>
    <col min="2307" max="2307" width="13.7109375" style="30" customWidth="1"/>
    <col min="2308" max="2308" width="13.28515625" style="30" customWidth="1"/>
    <col min="2309" max="2309" width="13" style="30" customWidth="1"/>
    <col min="2310" max="2310" width="14.85546875" style="30" customWidth="1"/>
    <col min="2311" max="2311" width="26.7109375" style="30" customWidth="1"/>
    <col min="2312" max="2559" width="9.140625" style="30"/>
    <col min="2560" max="2560" width="35" style="30" customWidth="1"/>
    <col min="2561" max="2561" width="30.85546875" style="30" customWidth="1"/>
    <col min="2562" max="2562" width="9.140625" style="30"/>
    <col min="2563" max="2563" width="13.7109375" style="30" customWidth="1"/>
    <col min="2564" max="2564" width="13.28515625" style="30" customWidth="1"/>
    <col min="2565" max="2565" width="13" style="30" customWidth="1"/>
    <col min="2566" max="2566" width="14.85546875" style="30" customWidth="1"/>
    <col min="2567" max="2567" width="26.7109375" style="30" customWidth="1"/>
    <col min="2568" max="2815" width="9.140625" style="30"/>
    <col min="2816" max="2816" width="35" style="30" customWidth="1"/>
    <col min="2817" max="2817" width="30.85546875" style="30" customWidth="1"/>
    <col min="2818" max="2818" width="9.140625" style="30"/>
    <col min="2819" max="2819" width="13.7109375" style="30" customWidth="1"/>
    <col min="2820" max="2820" width="13.28515625" style="30" customWidth="1"/>
    <col min="2821" max="2821" width="13" style="30" customWidth="1"/>
    <col min="2822" max="2822" width="14.85546875" style="30" customWidth="1"/>
    <col min="2823" max="2823" width="26.7109375" style="30" customWidth="1"/>
    <col min="2824" max="3071" width="9.140625" style="30"/>
    <col min="3072" max="3072" width="35" style="30" customWidth="1"/>
    <col min="3073" max="3073" width="30.85546875" style="30" customWidth="1"/>
    <col min="3074" max="3074" width="9.140625" style="30"/>
    <col min="3075" max="3075" width="13.7109375" style="30" customWidth="1"/>
    <col min="3076" max="3076" width="13.28515625" style="30" customWidth="1"/>
    <col min="3077" max="3077" width="13" style="30" customWidth="1"/>
    <col min="3078" max="3078" width="14.85546875" style="30" customWidth="1"/>
    <col min="3079" max="3079" width="26.7109375" style="30" customWidth="1"/>
    <col min="3080" max="3327" width="9.140625" style="30"/>
    <col min="3328" max="3328" width="35" style="30" customWidth="1"/>
    <col min="3329" max="3329" width="30.85546875" style="30" customWidth="1"/>
    <col min="3330" max="3330" width="9.140625" style="30"/>
    <col min="3331" max="3331" width="13.7109375" style="30" customWidth="1"/>
    <col min="3332" max="3332" width="13.28515625" style="30" customWidth="1"/>
    <col min="3333" max="3333" width="13" style="30" customWidth="1"/>
    <col min="3334" max="3334" width="14.85546875" style="30" customWidth="1"/>
    <col min="3335" max="3335" width="26.7109375" style="30" customWidth="1"/>
    <col min="3336" max="3583" width="9.140625" style="30"/>
    <col min="3584" max="3584" width="35" style="30" customWidth="1"/>
    <col min="3585" max="3585" width="30.85546875" style="30" customWidth="1"/>
    <col min="3586" max="3586" width="9.140625" style="30"/>
    <col min="3587" max="3587" width="13.7109375" style="30" customWidth="1"/>
    <col min="3588" max="3588" width="13.28515625" style="30" customWidth="1"/>
    <col min="3589" max="3589" width="13" style="30" customWidth="1"/>
    <col min="3590" max="3590" width="14.85546875" style="30" customWidth="1"/>
    <col min="3591" max="3591" width="26.7109375" style="30" customWidth="1"/>
    <col min="3592" max="3839" width="9.140625" style="30"/>
    <col min="3840" max="3840" width="35" style="30" customWidth="1"/>
    <col min="3841" max="3841" width="30.85546875" style="30" customWidth="1"/>
    <col min="3842" max="3842" width="9.140625" style="30"/>
    <col min="3843" max="3843" width="13.7109375" style="30" customWidth="1"/>
    <col min="3844" max="3844" width="13.28515625" style="30" customWidth="1"/>
    <col min="3845" max="3845" width="13" style="30" customWidth="1"/>
    <col min="3846" max="3846" width="14.85546875" style="30" customWidth="1"/>
    <col min="3847" max="3847" width="26.7109375" style="30" customWidth="1"/>
    <col min="3848" max="4095" width="9.140625" style="30"/>
    <col min="4096" max="4096" width="35" style="30" customWidth="1"/>
    <col min="4097" max="4097" width="30.85546875" style="30" customWidth="1"/>
    <col min="4098" max="4098" width="9.140625" style="30"/>
    <col min="4099" max="4099" width="13.7109375" style="30" customWidth="1"/>
    <col min="4100" max="4100" width="13.28515625" style="30" customWidth="1"/>
    <col min="4101" max="4101" width="13" style="30" customWidth="1"/>
    <col min="4102" max="4102" width="14.85546875" style="30" customWidth="1"/>
    <col min="4103" max="4103" width="26.7109375" style="30" customWidth="1"/>
    <col min="4104" max="4351" width="9.140625" style="30"/>
    <col min="4352" max="4352" width="35" style="30" customWidth="1"/>
    <col min="4353" max="4353" width="30.85546875" style="30" customWidth="1"/>
    <col min="4354" max="4354" width="9.140625" style="30"/>
    <col min="4355" max="4355" width="13.7109375" style="30" customWidth="1"/>
    <col min="4356" max="4356" width="13.28515625" style="30" customWidth="1"/>
    <col min="4357" max="4357" width="13" style="30" customWidth="1"/>
    <col min="4358" max="4358" width="14.85546875" style="30" customWidth="1"/>
    <col min="4359" max="4359" width="26.7109375" style="30" customWidth="1"/>
    <col min="4360" max="4607" width="9.140625" style="30"/>
    <col min="4608" max="4608" width="35" style="30" customWidth="1"/>
    <col min="4609" max="4609" width="30.85546875" style="30" customWidth="1"/>
    <col min="4610" max="4610" width="9.140625" style="30"/>
    <col min="4611" max="4611" width="13.7109375" style="30" customWidth="1"/>
    <col min="4612" max="4612" width="13.28515625" style="30" customWidth="1"/>
    <col min="4613" max="4613" width="13" style="30" customWidth="1"/>
    <col min="4614" max="4614" width="14.85546875" style="30" customWidth="1"/>
    <col min="4615" max="4615" width="26.7109375" style="30" customWidth="1"/>
    <col min="4616" max="4863" width="9.140625" style="30"/>
    <col min="4864" max="4864" width="35" style="30" customWidth="1"/>
    <col min="4865" max="4865" width="30.85546875" style="30" customWidth="1"/>
    <col min="4866" max="4866" width="9.140625" style="30"/>
    <col min="4867" max="4867" width="13.7109375" style="30" customWidth="1"/>
    <col min="4868" max="4868" width="13.28515625" style="30" customWidth="1"/>
    <col min="4869" max="4869" width="13" style="30" customWidth="1"/>
    <col min="4870" max="4870" width="14.85546875" style="30" customWidth="1"/>
    <col min="4871" max="4871" width="26.7109375" style="30" customWidth="1"/>
    <col min="4872" max="5119" width="9.140625" style="30"/>
    <col min="5120" max="5120" width="35" style="30" customWidth="1"/>
    <col min="5121" max="5121" width="30.85546875" style="30" customWidth="1"/>
    <col min="5122" max="5122" width="9.140625" style="30"/>
    <col min="5123" max="5123" width="13.7109375" style="30" customWidth="1"/>
    <col min="5124" max="5124" width="13.28515625" style="30" customWidth="1"/>
    <col min="5125" max="5125" width="13" style="30" customWidth="1"/>
    <col min="5126" max="5126" width="14.85546875" style="30" customWidth="1"/>
    <col min="5127" max="5127" width="26.7109375" style="30" customWidth="1"/>
    <col min="5128" max="5375" width="9.140625" style="30"/>
    <col min="5376" max="5376" width="35" style="30" customWidth="1"/>
    <col min="5377" max="5377" width="30.85546875" style="30" customWidth="1"/>
    <col min="5378" max="5378" width="9.140625" style="30"/>
    <col min="5379" max="5379" width="13.7109375" style="30" customWidth="1"/>
    <col min="5380" max="5380" width="13.28515625" style="30" customWidth="1"/>
    <col min="5381" max="5381" width="13" style="30" customWidth="1"/>
    <col min="5382" max="5382" width="14.85546875" style="30" customWidth="1"/>
    <col min="5383" max="5383" width="26.7109375" style="30" customWidth="1"/>
    <col min="5384" max="5631" width="9.140625" style="30"/>
    <col min="5632" max="5632" width="35" style="30" customWidth="1"/>
    <col min="5633" max="5633" width="30.85546875" style="30" customWidth="1"/>
    <col min="5634" max="5634" width="9.140625" style="30"/>
    <col min="5635" max="5635" width="13.7109375" style="30" customWidth="1"/>
    <col min="5636" max="5636" width="13.28515625" style="30" customWidth="1"/>
    <col min="5637" max="5637" width="13" style="30" customWidth="1"/>
    <col min="5638" max="5638" width="14.85546875" style="30" customWidth="1"/>
    <col min="5639" max="5639" width="26.7109375" style="30" customWidth="1"/>
    <col min="5640" max="5887" width="9.140625" style="30"/>
    <col min="5888" max="5888" width="35" style="30" customWidth="1"/>
    <col min="5889" max="5889" width="30.85546875" style="30" customWidth="1"/>
    <col min="5890" max="5890" width="9.140625" style="30"/>
    <col min="5891" max="5891" width="13.7109375" style="30" customWidth="1"/>
    <col min="5892" max="5892" width="13.28515625" style="30" customWidth="1"/>
    <col min="5893" max="5893" width="13" style="30" customWidth="1"/>
    <col min="5894" max="5894" width="14.85546875" style="30" customWidth="1"/>
    <col min="5895" max="5895" width="26.7109375" style="30" customWidth="1"/>
    <col min="5896" max="6143" width="9.140625" style="30"/>
    <col min="6144" max="6144" width="35" style="30" customWidth="1"/>
    <col min="6145" max="6145" width="30.85546875" style="30" customWidth="1"/>
    <col min="6146" max="6146" width="9.140625" style="30"/>
    <col min="6147" max="6147" width="13.7109375" style="30" customWidth="1"/>
    <col min="6148" max="6148" width="13.28515625" style="30" customWidth="1"/>
    <col min="6149" max="6149" width="13" style="30" customWidth="1"/>
    <col min="6150" max="6150" width="14.85546875" style="30" customWidth="1"/>
    <col min="6151" max="6151" width="26.7109375" style="30" customWidth="1"/>
    <col min="6152" max="6399" width="9.140625" style="30"/>
    <col min="6400" max="6400" width="35" style="30" customWidth="1"/>
    <col min="6401" max="6401" width="30.85546875" style="30" customWidth="1"/>
    <col min="6402" max="6402" width="9.140625" style="30"/>
    <col min="6403" max="6403" width="13.7109375" style="30" customWidth="1"/>
    <col min="6404" max="6404" width="13.28515625" style="30" customWidth="1"/>
    <col min="6405" max="6405" width="13" style="30" customWidth="1"/>
    <col min="6406" max="6406" width="14.85546875" style="30" customWidth="1"/>
    <col min="6407" max="6407" width="26.7109375" style="30" customWidth="1"/>
    <col min="6408" max="6655" width="9.140625" style="30"/>
    <col min="6656" max="6656" width="35" style="30" customWidth="1"/>
    <col min="6657" max="6657" width="30.85546875" style="30" customWidth="1"/>
    <col min="6658" max="6658" width="9.140625" style="30"/>
    <col min="6659" max="6659" width="13.7109375" style="30" customWidth="1"/>
    <col min="6660" max="6660" width="13.28515625" style="30" customWidth="1"/>
    <col min="6661" max="6661" width="13" style="30" customWidth="1"/>
    <col min="6662" max="6662" width="14.85546875" style="30" customWidth="1"/>
    <col min="6663" max="6663" width="26.7109375" style="30" customWidth="1"/>
    <col min="6664" max="6911" width="9.140625" style="30"/>
    <col min="6912" max="6912" width="35" style="30" customWidth="1"/>
    <col min="6913" max="6913" width="30.85546875" style="30" customWidth="1"/>
    <col min="6914" max="6914" width="9.140625" style="30"/>
    <col min="6915" max="6915" width="13.7109375" style="30" customWidth="1"/>
    <col min="6916" max="6916" width="13.28515625" style="30" customWidth="1"/>
    <col min="6917" max="6917" width="13" style="30" customWidth="1"/>
    <col min="6918" max="6918" width="14.85546875" style="30" customWidth="1"/>
    <col min="6919" max="6919" width="26.7109375" style="30" customWidth="1"/>
    <col min="6920" max="7167" width="9.140625" style="30"/>
    <col min="7168" max="7168" width="35" style="30" customWidth="1"/>
    <col min="7169" max="7169" width="30.85546875" style="30" customWidth="1"/>
    <col min="7170" max="7170" width="9.140625" style="30"/>
    <col min="7171" max="7171" width="13.7109375" style="30" customWidth="1"/>
    <col min="7172" max="7172" width="13.28515625" style="30" customWidth="1"/>
    <col min="7173" max="7173" width="13" style="30" customWidth="1"/>
    <col min="7174" max="7174" width="14.85546875" style="30" customWidth="1"/>
    <col min="7175" max="7175" width="26.7109375" style="30" customWidth="1"/>
    <col min="7176" max="7423" width="9.140625" style="30"/>
    <col min="7424" max="7424" width="35" style="30" customWidth="1"/>
    <col min="7425" max="7425" width="30.85546875" style="30" customWidth="1"/>
    <col min="7426" max="7426" width="9.140625" style="30"/>
    <col min="7427" max="7427" width="13.7109375" style="30" customWidth="1"/>
    <col min="7428" max="7428" width="13.28515625" style="30" customWidth="1"/>
    <col min="7429" max="7429" width="13" style="30" customWidth="1"/>
    <col min="7430" max="7430" width="14.85546875" style="30" customWidth="1"/>
    <col min="7431" max="7431" width="26.7109375" style="30" customWidth="1"/>
    <col min="7432" max="7679" width="9.140625" style="30"/>
    <col min="7680" max="7680" width="35" style="30" customWidth="1"/>
    <col min="7681" max="7681" width="30.85546875" style="30" customWidth="1"/>
    <col min="7682" max="7682" width="9.140625" style="30"/>
    <col min="7683" max="7683" width="13.7109375" style="30" customWidth="1"/>
    <col min="7684" max="7684" width="13.28515625" style="30" customWidth="1"/>
    <col min="7685" max="7685" width="13" style="30" customWidth="1"/>
    <col min="7686" max="7686" width="14.85546875" style="30" customWidth="1"/>
    <col min="7687" max="7687" width="26.7109375" style="30" customWidth="1"/>
    <col min="7688" max="7935" width="9.140625" style="30"/>
    <col min="7936" max="7936" width="35" style="30" customWidth="1"/>
    <col min="7937" max="7937" width="30.85546875" style="30" customWidth="1"/>
    <col min="7938" max="7938" width="9.140625" style="30"/>
    <col min="7939" max="7939" width="13.7109375" style="30" customWidth="1"/>
    <col min="7940" max="7940" width="13.28515625" style="30" customWidth="1"/>
    <col min="7941" max="7941" width="13" style="30" customWidth="1"/>
    <col min="7942" max="7942" width="14.85546875" style="30" customWidth="1"/>
    <col min="7943" max="7943" width="26.7109375" style="30" customWidth="1"/>
    <col min="7944" max="8191" width="9.140625" style="30"/>
    <col min="8192" max="8192" width="35" style="30" customWidth="1"/>
    <col min="8193" max="8193" width="30.85546875" style="30" customWidth="1"/>
    <col min="8194" max="8194" width="9.140625" style="30"/>
    <col min="8195" max="8195" width="13.7109375" style="30" customWidth="1"/>
    <col min="8196" max="8196" width="13.28515625" style="30" customWidth="1"/>
    <col min="8197" max="8197" width="13" style="30" customWidth="1"/>
    <col min="8198" max="8198" width="14.85546875" style="30" customWidth="1"/>
    <col min="8199" max="8199" width="26.7109375" style="30" customWidth="1"/>
    <col min="8200" max="8447" width="9.140625" style="30"/>
    <col min="8448" max="8448" width="35" style="30" customWidth="1"/>
    <col min="8449" max="8449" width="30.85546875" style="30" customWidth="1"/>
    <col min="8450" max="8450" width="9.140625" style="30"/>
    <col min="8451" max="8451" width="13.7109375" style="30" customWidth="1"/>
    <col min="8452" max="8452" width="13.28515625" style="30" customWidth="1"/>
    <col min="8453" max="8453" width="13" style="30" customWidth="1"/>
    <col min="8454" max="8454" width="14.85546875" style="30" customWidth="1"/>
    <col min="8455" max="8455" width="26.7109375" style="30" customWidth="1"/>
    <col min="8456" max="8703" width="9.140625" style="30"/>
    <col min="8704" max="8704" width="35" style="30" customWidth="1"/>
    <col min="8705" max="8705" width="30.85546875" style="30" customWidth="1"/>
    <col min="8706" max="8706" width="9.140625" style="30"/>
    <col min="8707" max="8707" width="13.7109375" style="30" customWidth="1"/>
    <col min="8708" max="8708" width="13.28515625" style="30" customWidth="1"/>
    <col min="8709" max="8709" width="13" style="30" customWidth="1"/>
    <col min="8710" max="8710" width="14.85546875" style="30" customWidth="1"/>
    <col min="8711" max="8711" width="26.7109375" style="30" customWidth="1"/>
    <col min="8712" max="8959" width="9.140625" style="30"/>
    <col min="8960" max="8960" width="35" style="30" customWidth="1"/>
    <col min="8961" max="8961" width="30.85546875" style="30" customWidth="1"/>
    <col min="8962" max="8962" width="9.140625" style="30"/>
    <col min="8963" max="8963" width="13.7109375" style="30" customWidth="1"/>
    <col min="8964" max="8964" width="13.28515625" style="30" customWidth="1"/>
    <col min="8965" max="8965" width="13" style="30" customWidth="1"/>
    <col min="8966" max="8966" width="14.85546875" style="30" customWidth="1"/>
    <col min="8967" max="8967" width="26.7109375" style="30" customWidth="1"/>
    <col min="8968" max="9215" width="9.140625" style="30"/>
    <col min="9216" max="9216" width="35" style="30" customWidth="1"/>
    <col min="9217" max="9217" width="30.85546875" style="30" customWidth="1"/>
    <col min="9218" max="9218" width="9.140625" style="30"/>
    <col min="9219" max="9219" width="13.7109375" style="30" customWidth="1"/>
    <col min="9220" max="9220" width="13.28515625" style="30" customWidth="1"/>
    <col min="9221" max="9221" width="13" style="30" customWidth="1"/>
    <col min="9222" max="9222" width="14.85546875" style="30" customWidth="1"/>
    <col min="9223" max="9223" width="26.7109375" style="30" customWidth="1"/>
    <col min="9224" max="9471" width="9.140625" style="30"/>
    <col min="9472" max="9472" width="35" style="30" customWidth="1"/>
    <col min="9473" max="9473" width="30.85546875" style="30" customWidth="1"/>
    <col min="9474" max="9474" width="9.140625" style="30"/>
    <col min="9475" max="9475" width="13.7109375" style="30" customWidth="1"/>
    <col min="9476" max="9476" width="13.28515625" style="30" customWidth="1"/>
    <col min="9477" max="9477" width="13" style="30" customWidth="1"/>
    <col min="9478" max="9478" width="14.85546875" style="30" customWidth="1"/>
    <col min="9479" max="9479" width="26.7109375" style="30" customWidth="1"/>
    <col min="9480" max="9727" width="9.140625" style="30"/>
    <col min="9728" max="9728" width="35" style="30" customWidth="1"/>
    <col min="9729" max="9729" width="30.85546875" style="30" customWidth="1"/>
    <col min="9730" max="9730" width="9.140625" style="30"/>
    <col min="9731" max="9731" width="13.7109375" style="30" customWidth="1"/>
    <col min="9732" max="9732" width="13.28515625" style="30" customWidth="1"/>
    <col min="9733" max="9733" width="13" style="30" customWidth="1"/>
    <col min="9734" max="9734" width="14.85546875" style="30" customWidth="1"/>
    <col min="9735" max="9735" width="26.7109375" style="30" customWidth="1"/>
    <col min="9736" max="9983" width="9.140625" style="30"/>
    <col min="9984" max="9984" width="35" style="30" customWidth="1"/>
    <col min="9985" max="9985" width="30.85546875" style="30" customWidth="1"/>
    <col min="9986" max="9986" width="9.140625" style="30"/>
    <col min="9987" max="9987" width="13.7109375" style="30" customWidth="1"/>
    <col min="9988" max="9988" width="13.28515625" style="30" customWidth="1"/>
    <col min="9989" max="9989" width="13" style="30" customWidth="1"/>
    <col min="9990" max="9990" width="14.85546875" style="30" customWidth="1"/>
    <col min="9991" max="9991" width="26.7109375" style="30" customWidth="1"/>
    <col min="9992" max="10239" width="9.140625" style="30"/>
    <col min="10240" max="10240" width="35" style="30" customWidth="1"/>
    <col min="10241" max="10241" width="30.85546875" style="30" customWidth="1"/>
    <col min="10242" max="10242" width="9.140625" style="30"/>
    <col min="10243" max="10243" width="13.7109375" style="30" customWidth="1"/>
    <col min="10244" max="10244" width="13.28515625" style="30" customWidth="1"/>
    <col min="10245" max="10245" width="13" style="30" customWidth="1"/>
    <col min="10246" max="10246" width="14.85546875" style="30" customWidth="1"/>
    <col min="10247" max="10247" width="26.7109375" style="30" customWidth="1"/>
    <col min="10248" max="10495" width="9.140625" style="30"/>
    <col min="10496" max="10496" width="35" style="30" customWidth="1"/>
    <col min="10497" max="10497" width="30.85546875" style="30" customWidth="1"/>
    <col min="10498" max="10498" width="9.140625" style="30"/>
    <col min="10499" max="10499" width="13.7109375" style="30" customWidth="1"/>
    <col min="10500" max="10500" width="13.28515625" style="30" customWidth="1"/>
    <col min="10501" max="10501" width="13" style="30" customWidth="1"/>
    <col min="10502" max="10502" width="14.85546875" style="30" customWidth="1"/>
    <col min="10503" max="10503" width="26.7109375" style="30" customWidth="1"/>
    <col min="10504" max="10751" width="9.140625" style="30"/>
    <col min="10752" max="10752" width="35" style="30" customWidth="1"/>
    <col min="10753" max="10753" width="30.85546875" style="30" customWidth="1"/>
    <col min="10754" max="10754" width="9.140625" style="30"/>
    <col min="10755" max="10755" width="13.7109375" style="30" customWidth="1"/>
    <col min="10756" max="10756" width="13.28515625" style="30" customWidth="1"/>
    <col min="10757" max="10757" width="13" style="30" customWidth="1"/>
    <col min="10758" max="10758" width="14.85546875" style="30" customWidth="1"/>
    <col min="10759" max="10759" width="26.7109375" style="30" customWidth="1"/>
    <col min="10760" max="11007" width="9.140625" style="30"/>
    <col min="11008" max="11008" width="35" style="30" customWidth="1"/>
    <col min="11009" max="11009" width="30.85546875" style="30" customWidth="1"/>
    <col min="11010" max="11010" width="9.140625" style="30"/>
    <col min="11011" max="11011" width="13.7109375" style="30" customWidth="1"/>
    <col min="11012" max="11012" width="13.28515625" style="30" customWidth="1"/>
    <col min="11013" max="11013" width="13" style="30" customWidth="1"/>
    <col min="11014" max="11014" width="14.85546875" style="30" customWidth="1"/>
    <col min="11015" max="11015" width="26.7109375" style="30" customWidth="1"/>
    <col min="11016" max="11263" width="9.140625" style="30"/>
    <col min="11264" max="11264" width="35" style="30" customWidth="1"/>
    <col min="11265" max="11265" width="30.85546875" style="30" customWidth="1"/>
    <col min="11266" max="11266" width="9.140625" style="30"/>
    <col min="11267" max="11267" width="13.7109375" style="30" customWidth="1"/>
    <col min="11268" max="11268" width="13.28515625" style="30" customWidth="1"/>
    <col min="11269" max="11269" width="13" style="30" customWidth="1"/>
    <col min="11270" max="11270" width="14.85546875" style="30" customWidth="1"/>
    <col min="11271" max="11271" width="26.7109375" style="30" customWidth="1"/>
    <col min="11272" max="11519" width="9.140625" style="30"/>
    <col min="11520" max="11520" width="35" style="30" customWidth="1"/>
    <col min="11521" max="11521" width="30.85546875" style="30" customWidth="1"/>
    <col min="11522" max="11522" width="9.140625" style="30"/>
    <col min="11523" max="11523" width="13.7109375" style="30" customWidth="1"/>
    <col min="11524" max="11524" width="13.28515625" style="30" customWidth="1"/>
    <col min="11525" max="11525" width="13" style="30" customWidth="1"/>
    <col min="11526" max="11526" width="14.85546875" style="30" customWidth="1"/>
    <col min="11527" max="11527" width="26.7109375" style="30" customWidth="1"/>
    <col min="11528" max="11775" width="9.140625" style="30"/>
    <col min="11776" max="11776" width="35" style="30" customWidth="1"/>
    <col min="11777" max="11777" width="30.85546875" style="30" customWidth="1"/>
    <col min="11778" max="11778" width="9.140625" style="30"/>
    <col min="11779" max="11779" width="13.7109375" style="30" customWidth="1"/>
    <col min="11780" max="11780" width="13.28515625" style="30" customWidth="1"/>
    <col min="11781" max="11781" width="13" style="30" customWidth="1"/>
    <col min="11782" max="11782" width="14.85546875" style="30" customWidth="1"/>
    <col min="11783" max="11783" width="26.7109375" style="30" customWidth="1"/>
    <col min="11784" max="12031" width="9.140625" style="30"/>
    <col min="12032" max="12032" width="35" style="30" customWidth="1"/>
    <col min="12033" max="12033" width="30.85546875" style="30" customWidth="1"/>
    <col min="12034" max="12034" width="9.140625" style="30"/>
    <col min="12035" max="12035" width="13.7109375" style="30" customWidth="1"/>
    <col min="12036" max="12036" width="13.28515625" style="30" customWidth="1"/>
    <col min="12037" max="12037" width="13" style="30" customWidth="1"/>
    <col min="12038" max="12038" width="14.85546875" style="30" customWidth="1"/>
    <col min="12039" max="12039" width="26.7109375" style="30" customWidth="1"/>
    <col min="12040" max="12287" width="9.140625" style="30"/>
    <col min="12288" max="12288" width="35" style="30" customWidth="1"/>
    <col min="12289" max="12289" width="30.85546875" style="30" customWidth="1"/>
    <col min="12290" max="12290" width="9.140625" style="30"/>
    <col min="12291" max="12291" width="13.7109375" style="30" customWidth="1"/>
    <col min="12292" max="12292" width="13.28515625" style="30" customWidth="1"/>
    <col min="12293" max="12293" width="13" style="30" customWidth="1"/>
    <col min="12294" max="12294" width="14.85546875" style="30" customWidth="1"/>
    <col min="12295" max="12295" width="26.7109375" style="30" customWidth="1"/>
    <col min="12296" max="12543" width="9.140625" style="30"/>
    <col min="12544" max="12544" width="35" style="30" customWidth="1"/>
    <col min="12545" max="12545" width="30.85546875" style="30" customWidth="1"/>
    <col min="12546" max="12546" width="9.140625" style="30"/>
    <col min="12547" max="12547" width="13.7109375" style="30" customWidth="1"/>
    <col min="12548" max="12548" width="13.28515625" style="30" customWidth="1"/>
    <col min="12549" max="12549" width="13" style="30" customWidth="1"/>
    <col min="12550" max="12550" width="14.85546875" style="30" customWidth="1"/>
    <col min="12551" max="12551" width="26.7109375" style="30" customWidth="1"/>
    <col min="12552" max="12799" width="9.140625" style="30"/>
    <col min="12800" max="12800" width="35" style="30" customWidth="1"/>
    <col min="12801" max="12801" width="30.85546875" style="30" customWidth="1"/>
    <col min="12802" max="12802" width="9.140625" style="30"/>
    <col min="12803" max="12803" width="13.7109375" style="30" customWidth="1"/>
    <col min="12804" max="12804" width="13.28515625" style="30" customWidth="1"/>
    <col min="12805" max="12805" width="13" style="30" customWidth="1"/>
    <col min="12806" max="12806" width="14.85546875" style="30" customWidth="1"/>
    <col min="12807" max="12807" width="26.7109375" style="30" customWidth="1"/>
    <col min="12808" max="13055" width="9.140625" style="30"/>
    <col min="13056" max="13056" width="35" style="30" customWidth="1"/>
    <col min="13057" max="13057" width="30.85546875" style="30" customWidth="1"/>
    <col min="13058" max="13058" width="9.140625" style="30"/>
    <col min="13059" max="13059" width="13.7109375" style="30" customWidth="1"/>
    <col min="13060" max="13060" width="13.28515625" style="30" customWidth="1"/>
    <col min="13061" max="13061" width="13" style="30" customWidth="1"/>
    <col min="13062" max="13062" width="14.85546875" style="30" customWidth="1"/>
    <col min="13063" max="13063" width="26.7109375" style="30" customWidth="1"/>
    <col min="13064" max="13311" width="9.140625" style="30"/>
    <col min="13312" max="13312" width="35" style="30" customWidth="1"/>
    <col min="13313" max="13313" width="30.85546875" style="30" customWidth="1"/>
    <col min="13314" max="13314" width="9.140625" style="30"/>
    <col min="13315" max="13315" width="13.7109375" style="30" customWidth="1"/>
    <col min="13316" max="13316" width="13.28515625" style="30" customWidth="1"/>
    <col min="13317" max="13317" width="13" style="30" customWidth="1"/>
    <col min="13318" max="13318" width="14.85546875" style="30" customWidth="1"/>
    <col min="13319" max="13319" width="26.7109375" style="30" customWidth="1"/>
    <col min="13320" max="13567" width="9.140625" style="30"/>
    <col min="13568" max="13568" width="35" style="30" customWidth="1"/>
    <col min="13569" max="13569" width="30.85546875" style="30" customWidth="1"/>
    <col min="13570" max="13570" width="9.140625" style="30"/>
    <col min="13571" max="13571" width="13.7109375" style="30" customWidth="1"/>
    <col min="13572" max="13572" width="13.28515625" style="30" customWidth="1"/>
    <col min="13573" max="13573" width="13" style="30" customWidth="1"/>
    <col min="13574" max="13574" width="14.85546875" style="30" customWidth="1"/>
    <col min="13575" max="13575" width="26.7109375" style="30" customWidth="1"/>
    <col min="13576" max="13823" width="9.140625" style="30"/>
    <col min="13824" max="13824" width="35" style="30" customWidth="1"/>
    <col min="13825" max="13825" width="30.85546875" style="30" customWidth="1"/>
    <col min="13826" max="13826" width="9.140625" style="30"/>
    <col min="13827" max="13827" width="13.7109375" style="30" customWidth="1"/>
    <col min="13828" max="13828" width="13.28515625" style="30" customWidth="1"/>
    <col min="13829" max="13829" width="13" style="30" customWidth="1"/>
    <col min="13830" max="13830" width="14.85546875" style="30" customWidth="1"/>
    <col min="13831" max="13831" width="26.7109375" style="30" customWidth="1"/>
    <col min="13832" max="14079" width="9.140625" style="30"/>
    <col min="14080" max="14080" width="35" style="30" customWidth="1"/>
    <col min="14081" max="14081" width="30.85546875" style="30" customWidth="1"/>
    <col min="14082" max="14082" width="9.140625" style="30"/>
    <col min="14083" max="14083" width="13.7109375" style="30" customWidth="1"/>
    <col min="14084" max="14084" width="13.28515625" style="30" customWidth="1"/>
    <col min="14085" max="14085" width="13" style="30" customWidth="1"/>
    <col min="14086" max="14086" width="14.85546875" style="30" customWidth="1"/>
    <col min="14087" max="14087" width="26.7109375" style="30" customWidth="1"/>
    <col min="14088" max="14335" width="9.140625" style="30"/>
    <col min="14336" max="14336" width="35" style="30" customWidth="1"/>
    <col min="14337" max="14337" width="30.85546875" style="30" customWidth="1"/>
    <col min="14338" max="14338" width="9.140625" style="30"/>
    <col min="14339" max="14339" width="13.7109375" style="30" customWidth="1"/>
    <col min="14340" max="14340" width="13.28515625" style="30" customWidth="1"/>
    <col min="14341" max="14341" width="13" style="30" customWidth="1"/>
    <col min="14342" max="14342" width="14.85546875" style="30" customWidth="1"/>
    <col min="14343" max="14343" width="26.7109375" style="30" customWidth="1"/>
    <col min="14344" max="14591" width="9.140625" style="30"/>
    <col min="14592" max="14592" width="35" style="30" customWidth="1"/>
    <col min="14593" max="14593" width="30.85546875" style="30" customWidth="1"/>
    <col min="14594" max="14594" width="9.140625" style="30"/>
    <col min="14595" max="14595" width="13.7109375" style="30" customWidth="1"/>
    <col min="14596" max="14596" width="13.28515625" style="30" customWidth="1"/>
    <col min="14597" max="14597" width="13" style="30" customWidth="1"/>
    <col min="14598" max="14598" width="14.85546875" style="30" customWidth="1"/>
    <col min="14599" max="14599" width="26.7109375" style="30" customWidth="1"/>
    <col min="14600" max="14847" width="9.140625" style="30"/>
    <col min="14848" max="14848" width="35" style="30" customWidth="1"/>
    <col min="14849" max="14849" width="30.85546875" style="30" customWidth="1"/>
    <col min="14850" max="14850" width="9.140625" style="30"/>
    <col min="14851" max="14851" width="13.7109375" style="30" customWidth="1"/>
    <col min="14852" max="14852" width="13.28515625" style="30" customWidth="1"/>
    <col min="14853" max="14853" width="13" style="30" customWidth="1"/>
    <col min="14854" max="14854" width="14.85546875" style="30" customWidth="1"/>
    <col min="14855" max="14855" width="26.7109375" style="30" customWidth="1"/>
    <col min="14856" max="15103" width="9.140625" style="30"/>
    <col min="15104" max="15104" width="35" style="30" customWidth="1"/>
    <col min="15105" max="15105" width="30.85546875" style="30" customWidth="1"/>
    <col min="15106" max="15106" width="9.140625" style="30"/>
    <col min="15107" max="15107" width="13.7109375" style="30" customWidth="1"/>
    <col min="15108" max="15108" width="13.28515625" style="30" customWidth="1"/>
    <col min="15109" max="15109" width="13" style="30" customWidth="1"/>
    <col min="15110" max="15110" width="14.85546875" style="30" customWidth="1"/>
    <col min="15111" max="15111" width="26.7109375" style="30" customWidth="1"/>
    <col min="15112" max="15359" width="9.140625" style="30"/>
    <col min="15360" max="15360" width="35" style="30" customWidth="1"/>
    <col min="15361" max="15361" width="30.85546875" style="30" customWidth="1"/>
    <col min="15362" max="15362" width="9.140625" style="30"/>
    <col min="15363" max="15363" width="13.7109375" style="30" customWidth="1"/>
    <col min="15364" max="15364" width="13.28515625" style="30" customWidth="1"/>
    <col min="15365" max="15365" width="13" style="30" customWidth="1"/>
    <col min="15366" max="15366" width="14.85546875" style="30" customWidth="1"/>
    <col min="15367" max="15367" width="26.7109375" style="30" customWidth="1"/>
    <col min="15368" max="15615" width="9.140625" style="30"/>
    <col min="15616" max="15616" width="35" style="30" customWidth="1"/>
    <col min="15617" max="15617" width="30.85546875" style="30" customWidth="1"/>
    <col min="15618" max="15618" width="9.140625" style="30"/>
    <col min="15619" max="15619" width="13.7109375" style="30" customWidth="1"/>
    <col min="15620" max="15620" width="13.28515625" style="30" customWidth="1"/>
    <col min="15621" max="15621" width="13" style="30" customWidth="1"/>
    <col min="15622" max="15622" width="14.85546875" style="30" customWidth="1"/>
    <col min="15623" max="15623" width="26.7109375" style="30" customWidth="1"/>
    <col min="15624" max="15871" width="9.140625" style="30"/>
    <col min="15872" max="15872" width="35" style="30" customWidth="1"/>
    <col min="15873" max="15873" width="30.85546875" style="30" customWidth="1"/>
    <col min="15874" max="15874" width="9.140625" style="30"/>
    <col min="15875" max="15875" width="13.7109375" style="30" customWidth="1"/>
    <col min="15876" max="15876" width="13.28515625" style="30" customWidth="1"/>
    <col min="15877" max="15877" width="13" style="30" customWidth="1"/>
    <col min="15878" max="15878" width="14.85546875" style="30" customWidth="1"/>
    <col min="15879" max="15879" width="26.7109375" style="30" customWidth="1"/>
    <col min="15880" max="16127" width="9.140625" style="30"/>
    <col min="16128" max="16128" width="35" style="30" customWidth="1"/>
    <col min="16129" max="16129" width="30.85546875" style="30" customWidth="1"/>
    <col min="16130" max="16130" width="9.140625" style="30"/>
    <col min="16131" max="16131" width="13.7109375" style="30" customWidth="1"/>
    <col min="16132" max="16132" width="13.28515625" style="30" customWidth="1"/>
    <col min="16133" max="16133" width="13" style="30" customWidth="1"/>
    <col min="16134" max="16134" width="14.85546875" style="30" customWidth="1"/>
    <col min="16135" max="16135" width="26.7109375" style="30" customWidth="1"/>
    <col min="16136" max="16384" width="9.140625" style="30"/>
  </cols>
  <sheetData>
    <row r="1" spans="1:7" x14ac:dyDescent="0.2">
      <c r="G1" s="31" t="s">
        <v>428</v>
      </c>
    </row>
    <row r="2" spans="1:7" x14ac:dyDescent="0.2">
      <c r="G2" s="31"/>
    </row>
    <row r="3" spans="1:7" ht="67.5" customHeight="1" x14ac:dyDescent="0.2">
      <c r="A3" s="1"/>
      <c r="B3" s="230" t="s">
        <v>427</v>
      </c>
      <c r="C3" s="230"/>
      <c r="D3" s="230"/>
      <c r="E3" s="230"/>
      <c r="F3" s="230"/>
      <c r="G3" s="230"/>
    </row>
    <row r="4" spans="1:7" x14ac:dyDescent="0.2">
      <c r="A4" s="1"/>
      <c r="B4" s="1"/>
      <c r="C4" s="1"/>
      <c r="D4" s="2"/>
      <c r="E4" s="1"/>
      <c r="F4" s="1"/>
      <c r="G4" s="3"/>
    </row>
    <row r="5" spans="1:7" x14ac:dyDescent="0.2">
      <c r="A5" s="3"/>
      <c r="B5" s="3"/>
      <c r="C5" s="3"/>
      <c r="D5" s="4"/>
      <c r="E5" s="232" t="s">
        <v>3</v>
      </c>
      <c r="F5" s="232"/>
      <c r="G5" s="194" t="s">
        <v>4</v>
      </c>
    </row>
    <row r="6" spans="1:7" x14ac:dyDescent="0.2">
      <c r="A6" s="189" t="s">
        <v>5</v>
      </c>
      <c r="B6" s="189"/>
      <c r="C6" s="193" t="s">
        <v>6</v>
      </c>
      <c r="D6" s="193"/>
      <c r="E6" s="5"/>
      <c r="F6" s="5"/>
      <c r="G6" s="199"/>
    </row>
    <row r="7" spans="1:7" ht="38.25" x14ac:dyDescent="0.2">
      <c r="A7" s="6" t="s">
        <v>7</v>
      </c>
      <c r="B7" s="7" t="s">
        <v>8</v>
      </c>
      <c r="C7" s="7" t="s">
        <v>9</v>
      </c>
      <c r="D7" s="6" t="s">
        <v>10</v>
      </c>
      <c r="E7" s="7" t="s">
        <v>11</v>
      </c>
      <c r="F7" s="7" t="s">
        <v>12</v>
      </c>
      <c r="G7" s="8"/>
    </row>
    <row r="8" spans="1:7" ht="38.25" customHeight="1" x14ac:dyDescent="0.2">
      <c r="A8" s="200">
        <v>1</v>
      </c>
      <c r="B8" s="194" t="s">
        <v>244</v>
      </c>
      <c r="C8" s="58" t="s">
        <v>245</v>
      </c>
      <c r="D8" s="8" t="s">
        <v>26</v>
      </c>
      <c r="E8" s="66">
        <v>183</v>
      </c>
      <c r="F8" s="81">
        <v>196.09</v>
      </c>
      <c r="G8" s="190">
        <f>((F8/E8+F9/E9+F11/E11+F12/E12)/4)/(F13/E13)*100</f>
        <v>101.76809455795977</v>
      </c>
    </row>
    <row r="9" spans="1:7" ht="51" x14ac:dyDescent="0.2">
      <c r="A9" s="201"/>
      <c r="B9" s="195"/>
      <c r="C9" s="58" t="s">
        <v>246</v>
      </c>
      <c r="D9" s="129" t="s">
        <v>141</v>
      </c>
      <c r="E9" s="8">
        <v>1175</v>
      </c>
      <c r="F9" s="8">
        <v>983</v>
      </c>
      <c r="G9" s="191"/>
    </row>
    <row r="10" spans="1:7" ht="63.75" x14ac:dyDescent="0.2">
      <c r="A10" s="201"/>
      <c r="B10" s="195"/>
      <c r="C10" s="58" t="s">
        <v>247</v>
      </c>
      <c r="D10" s="129" t="s">
        <v>16</v>
      </c>
      <c r="E10" s="8">
        <v>780</v>
      </c>
      <c r="F10" s="8">
        <v>50</v>
      </c>
      <c r="G10" s="191"/>
    </row>
    <row r="11" spans="1:7" ht="25.5" x14ac:dyDescent="0.2">
      <c r="A11" s="201"/>
      <c r="B11" s="195"/>
      <c r="C11" s="58" t="s">
        <v>248</v>
      </c>
      <c r="D11" s="129" t="s">
        <v>141</v>
      </c>
      <c r="E11" s="8">
        <v>2490</v>
      </c>
      <c r="F11" s="8">
        <v>2485</v>
      </c>
      <c r="G11" s="191"/>
    </row>
    <row r="12" spans="1:7" ht="51" x14ac:dyDescent="0.2">
      <c r="A12" s="201"/>
      <c r="B12" s="195"/>
      <c r="C12" s="58" t="s">
        <v>249</v>
      </c>
      <c r="D12" s="129" t="s">
        <v>16</v>
      </c>
      <c r="E12" s="8">
        <v>1110</v>
      </c>
      <c r="F12" s="8">
        <v>1259</v>
      </c>
      <c r="G12" s="191"/>
    </row>
    <row r="13" spans="1:7" ht="25.5" x14ac:dyDescent="0.2">
      <c r="A13" s="201"/>
      <c r="B13" s="195"/>
      <c r="C13" s="75" t="s">
        <v>56</v>
      </c>
      <c r="D13" s="138" t="s">
        <v>21</v>
      </c>
      <c r="E13" s="83">
        <f>SUM(E14:E16)</f>
        <v>159406.53977</v>
      </c>
      <c r="F13" s="83">
        <f>SUM(F14:F16)</f>
        <v>158217.20324</v>
      </c>
      <c r="G13" s="191"/>
    </row>
    <row r="14" spans="1:7" x14ac:dyDescent="0.2">
      <c r="A14" s="201"/>
      <c r="B14" s="195"/>
      <c r="C14" s="139" t="s">
        <v>31</v>
      </c>
      <c r="D14" s="8" t="s">
        <v>21</v>
      </c>
      <c r="E14" s="85">
        <v>0</v>
      </c>
      <c r="F14" s="85">
        <v>0</v>
      </c>
      <c r="G14" s="191"/>
    </row>
    <row r="15" spans="1:7" x14ac:dyDescent="0.2">
      <c r="A15" s="201"/>
      <c r="B15" s="195"/>
      <c r="C15" s="62" t="s">
        <v>22</v>
      </c>
      <c r="D15" s="8" t="s">
        <v>21</v>
      </c>
      <c r="E15" s="79">
        <v>159406.53977</v>
      </c>
      <c r="F15" s="79">
        <v>158217.20324</v>
      </c>
      <c r="G15" s="191"/>
    </row>
    <row r="16" spans="1:7" x14ac:dyDescent="0.2">
      <c r="A16" s="202"/>
      <c r="B16" s="199"/>
      <c r="C16" s="109" t="s">
        <v>71</v>
      </c>
      <c r="D16" s="8" t="s">
        <v>21</v>
      </c>
      <c r="E16" s="63">
        <v>0</v>
      </c>
      <c r="F16" s="63">
        <v>0</v>
      </c>
      <c r="G16" s="192"/>
    </row>
  </sheetData>
  <mergeCells count="8">
    <mergeCell ref="A8:A16"/>
    <mergeCell ref="B8:B16"/>
    <mergeCell ref="G8:G16"/>
    <mergeCell ref="B3:G3"/>
    <mergeCell ref="E5:F5"/>
    <mergeCell ref="G5:G6"/>
    <mergeCell ref="A6:B6"/>
    <mergeCell ref="C6:D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A13" zoomScaleNormal="100" zoomScalePageLayoutView="87" workbookViewId="0">
      <selection activeCell="E1" sqref="E1:F1048576"/>
    </sheetView>
  </sheetViews>
  <sheetFormatPr defaultRowHeight="12.75" x14ac:dyDescent="0.2"/>
  <cols>
    <col min="1" max="1" width="9.140625" style="30"/>
    <col min="2" max="2" width="35" style="30" customWidth="1"/>
    <col min="3" max="3" width="30.85546875" style="30" customWidth="1"/>
    <col min="4" max="4" width="9.140625" style="30"/>
    <col min="5" max="5" width="13" style="30" customWidth="1"/>
    <col min="6" max="6" width="14.85546875" style="30" customWidth="1"/>
    <col min="7" max="7" width="26.7109375" style="30" customWidth="1"/>
    <col min="8" max="255" width="9.140625" style="30"/>
    <col min="256" max="256" width="35" style="30" customWidth="1"/>
    <col min="257" max="257" width="30.85546875" style="30" customWidth="1"/>
    <col min="258" max="258" width="9.140625" style="30"/>
    <col min="259" max="259" width="13.7109375" style="30" customWidth="1"/>
    <col min="260" max="260" width="13.28515625" style="30" customWidth="1"/>
    <col min="261" max="261" width="13" style="30" customWidth="1"/>
    <col min="262" max="262" width="14.85546875" style="30" customWidth="1"/>
    <col min="263" max="263" width="26.7109375" style="30" customWidth="1"/>
    <col min="264" max="511" width="9.140625" style="30"/>
    <col min="512" max="512" width="35" style="30" customWidth="1"/>
    <col min="513" max="513" width="30.85546875" style="30" customWidth="1"/>
    <col min="514" max="514" width="9.140625" style="30"/>
    <col min="515" max="515" width="13.7109375" style="30" customWidth="1"/>
    <col min="516" max="516" width="13.28515625" style="30" customWidth="1"/>
    <col min="517" max="517" width="13" style="30" customWidth="1"/>
    <col min="518" max="518" width="14.85546875" style="30" customWidth="1"/>
    <col min="519" max="519" width="26.7109375" style="30" customWidth="1"/>
    <col min="520" max="767" width="9.140625" style="30"/>
    <col min="768" max="768" width="35" style="30" customWidth="1"/>
    <col min="769" max="769" width="30.85546875" style="30" customWidth="1"/>
    <col min="770" max="770" width="9.140625" style="30"/>
    <col min="771" max="771" width="13.7109375" style="30" customWidth="1"/>
    <col min="772" max="772" width="13.28515625" style="30" customWidth="1"/>
    <col min="773" max="773" width="13" style="30" customWidth="1"/>
    <col min="774" max="774" width="14.85546875" style="30" customWidth="1"/>
    <col min="775" max="775" width="26.7109375" style="30" customWidth="1"/>
    <col min="776" max="1023" width="9.140625" style="30"/>
    <col min="1024" max="1024" width="35" style="30" customWidth="1"/>
    <col min="1025" max="1025" width="30.85546875" style="30" customWidth="1"/>
    <col min="1026" max="1026" width="9.140625" style="30"/>
    <col min="1027" max="1027" width="13.7109375" style="30" customWidth="1"/>
    <col min="1028" max="1028" width="13.28515625" style="30" customWidth="1"/>
    <col min="1029" max="1029" width="13" style="30" customWidth="1"/>
    <col min="1030" max="1030" width="14.85546875" style="30" customWidth="1"/>
    <col min="1031" max="1031" width="26.7109375" style="30" customWidth="1"/>
    <col min="1032" max="1279" width="9.140625" style="30"/>
    <col min="1280" max="1280" width="35" style="30" customWidth="1"/>
    <col min="1281" max="1281" width="30.85546875" style="30" customWidth="1"/>
    <col min="1282" max="1282" width="9.140625" style="30"/>
    <col min="1283" max="1283" width="13.7109375" style="30" customWidth="1"/>
    <col min="1284" max="1284" width="13.28515625" style="30" customWidth="1"/>
    <col min="1285" max="1285" width="13" style="30" customWidth="1"/>
    <col min="1286" max="1286" width="14.85546875" style="30" customWidth="1"/>
    <col min="1287" max="1287" width="26.7109375" style="30" customWidth="1"/>
    <col min="1288" max="1535" width="9.140625" style="30"/>
    <col min="1536" max="1536" width="35" style="30" customWidth="1"/>
    <col min="1537" max="1537" width="30.85546875" style="30" customWidth="1"/>
    <col min="1538" max="1538" width="9.140625" style="30"/>
    <col min="1539" max="1539" width="13.7109375" style="30" customWidth="1"/>
    <col min="1540" max="1540" width="13.28515625" style="30" customWidth="1"/>
    <col min="1541" max="1541" width="13" style="30" customWidth="1"/>
    <col min="1542" max="1542" width="14.85546875" style="30" customWidth="1"/>
    <col min="1543" max="1543" width="26.7109375" style="30" customWidth="1"/>
    <col min="1544" max="1791" width="9.140625" style="30"/>
    <col min="1792" max="1792" width="35" style="30" customWidth="1"/>
    <col min="1793" max="1793" width="30.85546875" style="30" customWidth="1"/>
    <col min="1794" max="1794" width="9.140625" style="30"/>
    <col min="1795" max="1795" width="13.7109375" style="30" customWidth="1"/>
    <col min="1796" max="1796" width="13.28515625" style="30" customWidth="1"/>
    <col min="1797" max="1797" width="13" style="30" customWidth="1"/>
    <col min="1798" max="1798" width="14.85546875" style="30" customWidth="1"/>
    <col min="1799" max="1799" width="26.7109375" style="30" customWidth="1"/>
    <col min="1800" max="2047" width="9.140625" style="30"/>
    <col min="2048" max="2048" width="35" style="30" customWidth="1"/>
    <col min="2049" max="2049" width="30.85546875" style="30" customWidth="1"/>
    <col min="2050" max="2050" width="9.140625" style="30"/>
    <col min="2051" max="2051" width="13.7109375" style="30" customWidth="1"/>
    <col min="2052" max="2052" width="13.28515625" style="30" customWidth="1"/>
    <col min="2053" max="2053" width="13" style="30" customWidth="1"/>
    <col min="2054" max="2054" width="14.85546875" style="30" customWidth="1"/>
    <col min="2055" max="2055" width="26.7109375" style="30" customWidth="1"/>
    <col min="2056" max="2303" width="9.140625" style="30"/>
    <col min="2304" max="2304" width="35" style="30" customWidth="1"/>
    <col min="2305" max="2305" width="30.85546875" style="30" customWidth="1"/>
    <col min="2306" max="2306" width="9.140625" style="30"/>
    <col min="2307" max="2307" width="13.7109375" style="30" customWidth="1"/>
    <col min="2308" max="2308" width="13.28515625" style="30" customWidth="1"/>
    <col min="2309" max="2309" width="13" style="30" customWidth="1"/>
    <col min="2310" max="2310" width="14.85546875" style="30" customWidth="1"/>
    <col min="2311" max="2311" width="26.7109375" style="30" customWidth="1"/>
    <col min="2312" max="2559" width="9.140625" style="30"/>
    <col min="2560" max="2560" width="35" style="30" customWidth="1"/>
    <col min="2561" max="2561" width="30.85546875" style="30" customWidth="1"/>
    <col min="2562" max="2562" width="9.140625" style="30"/>
    <col min="2563" max="2563" width="13.7109375" style="30" customWidth="1"/>
    <col min="2564" max="2564" width="13.28515625" style="30" customWidth="1"/>
    <col min="2565" max="2565" width="13" style="30" customWidth="1"/>
    <col min="2566" max="2566" width="14.85546875" style="30" customWidth="1"/>
    <col min="2567" max="2567" width="26.7109375" style="30" customWidth="1"/>
    <col min="2568" max="2815" width="9.140625" style="30"/>
    <col min="2816" max="2816" width="35" style="30" customWidth="1"/>
    <col min="2817" max="2817" width="30.85546875" style="30" customWidth="1"/>
    <col min="2818" max="2818" width="9.140625" style="30"/>
    <col min="2819" max="2819" width="13.7109375" style="30" customWidth="1"/>
    <col min="2820" max="2820" width="13.28515625" style="30" customWidth="1"/>
    <col min="2821" max="2821" width="13" style="30" customWidth="1"/>
    <col min="2822" max="2822" width="14.85546875" style="30" customWidth="1"/>
    <col min="2823" max="2823" width="26.7109375" style="30" customWidth="1"/>
    <col min="2824" max="3071" width="9.140625" style="30"/>
    <col min="3072" max="3072" width="35" style="30" customWidth="1"/>
    <col min="3073" max="3073" width="30.85546875" style="30" customWidth="1"/>
    <col min="3074" max="3074" width="9.140625" style="30"/>
    <col min="3075" max="3075" width="13.7109375" style="30" customWidth="1"/>
    <col min="3076" max="3076" width="13.28515625" style="30" customWidth="1"/>
    <col min="3077" max="3077" width="13" style="30" customWidth="1"/>
    <col min="3078" max="3078" width="14.85546875" style="30" customWidth="1"/>
    <col min="3079" max="3079" width="26.7109375" style="30" customWidth="1"/>
    <col min="3080" max="3327" width="9.140625" style="30"/>
    <col min="3328" max="3328" width="35" style="30" customWidth="1"/>
    <col min="3329" max="3329" width="30.85546875" style="30" customWidth="1"/>
    <col min="3330" max="3330" width="9.140625" style="30"/>
    <col min="3331" max="3331" width="13.7109375" style="30" customWidth="1"/>
    <col min="3332" max="3332" width="13.28515625" style="30" customWidth="1"/>
    <col min="3333" max="3333" width="13" style="30" customWidth="1"/>
    <col min="3334" max="3334" width="14.85546875" style="30" customWidth="1"/>
    <col min="3335" max="3335" width="26.7109375" style="30" customWidth="1"/>
    <col min="3336" max="3583" width="9.140625" style="30"/>
    <col min="3584" max="3584" width="35" style="30" customWidth="1"/>
    <col min="3585" max="3585" width="30.85546875" style="30" customWidth="1"/>
    <col min="3586" max="3586" width="9.140625" style="30"/>
    <col min="3587" max="3587" width="13.7109375" style="30" customWidth="1"/>
    <col min="3588" max="3588" width="13.28515625" style="30" customWidth="1"/>
    <col min="3589" max="3589" width="13" style="30" customWidth="1"/>
    <col min="3590" max="3590" width="14.85546875" style="30" customWidth="1"/>
    <col min="3591" max="3591" width="26.7109375" style="30" customWidth="1"/>
    <col min="3592" max="3839" width="9.140625" style="30"/>
    <col min="3840" max="3840" width="35" style="30" customWidth="1"/>
    <col min="3841" max="3841" width="30.85546875" style="30" customWidth="1"/>
    <col min="3842" max="3842" width="9.140625" style="30"/>
    <col min="3843" max="3843" width="13.7109375" style="30" customWidth="1"/>
    <col min="3844" max="3844" width="13.28515625" style="30" customWidth="1"/>
    <col min="3845" max="3845" width="13" style="30" customWidth="1"/>
    <col min="3846" max="3846" width="14.85546875" style="30" customWidth="1"/>
    <col min="3847" max="3847" width="26.7109375" style="30" customWidth="1"/>
    <col min="3848" max="4095" width="9.140625" style="30"/>
    <col min="4096" max="4096" width="35" style="30" customWidth="1"/>
    <col min="4097" max="4097" width="30.85546875" style="30" customWidth="1"/>
    <col min="4098" max="4098" width="9.140625" style="30"/>
    <col min="4099" max="4099" width="13.7109375" style="30" customWidth="1"/>
    <col min="4100" max="4100" width="13.28515625" style="30" customWidth="1"/>
    <col min="4101" max="4101" width="13" style="30" customWidth="1"/>
    <col min="4102" max="4102" width="14.85546875" style="30" customWidth="1"/>
    <col min="4103" max="4103" width="26.7109375" style="30" customWidth="1"/>
    <col min="4104" max="4351" width="9.140625" style="30"/>
    <col min="4352" max="4352" width="35" style="30" customWidth="1"/>
    <col min="4353" max="4353" width="30.85546875" style="30" customWidth="1"/>
    <col min="4354" max="4354" width="9.140625" style="30"/>
    <col min="4355" max="4355" width="13.7109375" style="30" customWidth="1"/>
    <col min="4356" max="4356" width="13.28515625" style="30" customWidth="1"/>
    <col min="4357" max="4357" width="13" style="30" customWidth="1"/>
    <col min="4358" max="4358" width="14.85546875" style="30" customWidth="1"/>
    <col min="4359" max="4359" width="26.7109375" style="30" customWidth="1"/>
    <col min="4360" max="4607" width="9.140625" style="30"/>
    <col min="4608" max="4608" width="35" style="30" customWidth="1"/>
    <col min="4609" max="4609" width="30.85546875" style="30" customWidth="1"/>
    <col min="4610" max="4610" width="9.140625" style="30"/>
    <col min="4611" max="4611" width="13.7109375" style="30" customWidth="1"/>
    <col min="4612" max="4612" width="13.28515625" style="30" customWidth="1"/>
    <col min="4613" max="4613" width="13" style="30" customWidth="1"/>
    <col min="4614" max="4614" width="14.85546875" style="30" customWidth="1"/>
    <col min="4615" max="4615" width="26.7109375" style="30" customWidth="1"/>
    <col min="4616" max="4863" width="9.140625" style="30"/>
    <col min="4864" max="4864" width="35" style="30" customWidth="1"/>
    <col min="4865" max="4865" width="30.85546875" style="30" customWidth="1"/>
    <col min="4866" max="4866" width="9.140625" style="30"/>
    <col min="4867" max="4867" width="13.7109375" style="30" customWidth="1"/>
    <col min="4868" max="4868" width="13.28515625" style="30" customWidth="1"/>
    <col min="4869" max="4869" width="13" style="30" customWidth="1"/>
    <col min="4870" max="4870" width="14.85546875" style="30" customWidth="1"/>
    <col min="4871" max="4871" width="26.7109375" style="30" customWidth="1"/>
    <col min="4872" max="5119" width="9.140625" style="30"/>
    <col min="5120" max="5120" width="35" style="30" customWidth="1"/>
    <col min="5121" max="5121" width="30.85546875" style="30" customWidth="1"/>
    <col min="5122" max="5122" width="9.140625" style="30"/>
    <col min="5123" max="5123" width="13.7109375" style="30" customWidth="1"/>
    <col min="5124" max="5124" width="13.28515625" style="30" customWidth="1"/>
    <col min="5125" max="5125" width="13" style="30" customWidth="1"/>
    <col min="5126" max="5126" width="14.85546875" style="30" customWidth="1"/>
    <col min="5127" max="5127" width="26.7109375" style="30" customWidth="1"/>
    <col min="5128" max="5375" width="9.140625" style="30"/>
    <col min="5376" max="5376" width="35" style="30" customWidth="1"/>
    <col min="5377" max="5377" width="30.85546875" style="30" customWidth="1"/>
    <col min="5378" max="5378" width="9.140625" style="30"/>
    <col min="5379" max="5379" width="13.7109375" style="30" customWidth="1"/>
    <col min="5380" max="5380" width="13.28515625" style="30" customWidth="1"/>
    <col min="5381" max="5381" width="13" style="30" customWidth="1"/>
    <col min="5382" max="5382" width="14.85546875" style="30" customWidth="1"/>
    <col min="5383" max="5383" width="26.7109375" style="30" customWidth="1"/>
    <col min="5384" max="5631" width="9.140625" style="30"/>
    <col min="5632" max="5632" width="35" style="30" customWidth="1"/>
    <col min="5633" max="5633" width="30.85546875" style="30" customWidth="1"/>
    <col min="5634" max="5634" width="9.140625" style="30"/>
    <col min="5635" max="5635" width="13.7109375" style="30" customWidth="1"/>
    <col min="5636" max="5636" width="13.28515625" style="30" customWidth="1"/>
    <col min="5637" max="5637" width="13" style="30" customWidth="1"/>
    <col min="5638" max="5638" width="14.85546875" style="30" customWidth="1"/>
    <col min="5639" max="5639" width="26.7109375" style="30" customWidth="1"/>
    <col min="5640" max="5887" width="9.140625" style="30"/>
    <col min="5888" max="5888" width="35" style="30" customWidth="1"/>
    <col min="5889" max="5889" width="30.85546875" style="30" customWidth="1"/>
    <col min="5890" max="5890" width="9.140625" style="30"/>
    <col min="5891" max="5891" width="13.7109375" style="30" customWidth="1"/>
    <col min="5892" max="5892" width="13.28515625" style="30" customWidth="1"/>
    <col min="5893" max="5893" width="13" style="30" customWidth="1"/>
    <col min="5894" max="5894" width="14.85546875" style="30" customWidth="1"/>
    <col min="5895" max="5895" width="26.7109375" style="30" customWidth="1"/>
    <col min="5896" max="6143" width="9.140625" style="30"/>
    <col min="6144" max="6144" width="35" style="30" customWidth="1"/>
    <col min="6145" max="6145" width="30.85546875" style="30" customWidth="1"/>
    <col min="6146" max="6146" width="9.140625" style="30"/>
    <col min="6147" max="6147" width="13.7109375" style="30" customWidth="1"/>
    <col min="6148" max="6148" width="13.28515625" style="30" customWidth="1"/>
    <col min="6149" max="6149" width="13" style="30" customWidth="1"/>
    <col min="6150" max="6150" width="14.85546875" style="30" customWidth="1"/>
    <col min="6151" max="6151" width="26.7109375" style="30" customWidth="1"/>
    <col min="6152" max="6399" width="9.140625" style="30"/>
    <col min="6400" max="6400" width="35" style="30" customWidth="1"/>
    <col min="6401" max="6401" width="30.85546875" style="30" customWidth="1"/>
    <col min="6402" max="6402" width="9.140625" style="30"/>
    <col min="6403" max="6403" width="13.7109375" style="30" customWidth="1"/>
    <col min="6404" max="6404" width="13.28515625" style="30" customWidth="1"/>
    <col min="6405" max="6405" width="13" style="30" customWidth="1"/>
    <col min="6406" max="6406" width="14.85546875" style="30" customWidth="1"/>
    <col min="6407" max="6407" width="26.7109375" style="30" customWidth="1"/>
    <col min="6408" max="6655" width="9.140625" style="30"/>
    <col min="6656" max="6656" width="35" style="30" customWidth="1"/>
    <col min="6657" max="6657" width="30.85546875" style="30" customWidth="1"/>
    <col min="6658" max="6658" width="9.140625" style="30"/>
    <col min="6659" max="6659" width="13.7109375" style="30" customWidth="1"/>
    <col min="6660" max="6660" width="13.28515625" style="30" customWidth="1"/>
    <col min="6661" max="6661" width="13" style="30" customWidth="1"/>
    <col min="6662" max="6662" width="14.85546875" style="30" customWidth="1"/>
    <col min="6663" max="6663" width="26.7109375" style="30" customWidth="1"/>
    <col min="6664" max="6911" width="9.140625" style="30"/>
    <col min="6912" max="6912" width="35" style="30" customWidth="1"/>
    <col min="6913" max="6913" width="30.85546875" style="30" customWidth="1"/>
    <col min="6914" max="6914" width="9.140625" style="30"/>
    <col min="6915" max="6915" width="13.7109375" style="30" customWidth="1"/>
    <col min="6916" max="6916" width="13.28515625" style="30" customWidth="1"/>
    <col min="6917" max="6917" width="13" style="30" customWidth="1"/>
    <col min="6918" max="6918" width="14.85546875" style="30" customWidth="1"/>
    <col min="6919" max="6919" width="26.7109375" style="30" customWidth="1"/>
    <col min="6920" max="7167" width="9.140625" style="30"/>
    <col min="7168" max="7168" width="35" style="30" customWidth="1"/>
    <col min="7169" max="7169" width="30.85546875" style="30" customWidth="1"/>
    <col min="7170" max="7170" width="9.140625" style="30"/>
    <col min="7171" max="7171" width="13.7109375" style="30" customWidth="1"/>
    <col min="7172" max="7172" width="13.28515625" style="30" customWidth="1"/>
    <col min="7173" max="7173" width="13" style="30" customWidth="1"/>
    <col min="7174" max="7174" width="14.85546875" style="30" customWidth="1"/>
    <col min="7175" max="7175" width="26.7109375" style="30" customWidth="1"/>
    <col min="7176" max="7423" width="9.140625" style="30"/>
    <col min="7424" max="7424" width="35" style="30" customWidth="1"/>
    <col min="7425" max="7425" width="30.85546875" style="30" customWidth="1"/>
    <col min="7426" max="7426" width="9.140625" style="30"/>
    <col min="7427" max="7427" width="13.7109375" style="30" customWidth="1"/>
    <col min="7428" max="7428" width="13.28515625" style="30" customWidth="1"/>
    <col min="7429" max="7429" width="13" style="30" customWidth="1"/>
    <col min="7430" max="7430" width="14.85546875" style="30" customWidth="1"/>
    <col min="7431" max="7431" width="26.7109375" style="30" customWidth="1"/>
    <col min="7432" max="7679" width="9.140625" style="30"/>
    <col min="7680" max="7680" width="35" style="30" customWidth="1"/>
    <col min="7681" max="7681" width="30.85546875" style="30" customWidth="1"/>
    <col min="7682" max="7682" width="9.140625" style="30"/>
    <col min="7683" max="7683" width="13.7109375" style="30" customWidth="1"/>
    <col min="7684" max="7684" width="13.28515625" style="30" customWidth="1"/>
    <col min="7685" max="7685" width="13" style="30" customWidth="1"/>
    <col min="7686" max="7686" width="14.85546875" style="30" customWidth="1"/>
    <col min="7687" max="7687" width="26.7109375" style="30" customWidth="1"/>
    <col min="7688" max="7935" width="9.140625" style="30"/>
    <col min="7936" max="7936" width="35" style="30" customWidth="1"/>
    <col min="7937" max="7937" width="30.85546875" style="30" customWidth="1"/>
    <col min="7938" max="7938" width="9.140625" style="30"/>
    <col min="7939" max="7939" width="13.7109375" style="30" customWidth="1"/>
    <col min="7940" max="7940" width="13.28515625" style="30" customWidth="1"/>
    <col min="7941" max="7941" width="13" style="30" customWidth="1"/>
    <col min="7942" max="7942" width="14.85546875" style="30" customWidth="1"/>
    <col min="7943" max="7943" width="26.7109375" style="30" customWidth="1"/>
    <col min="7944" max="8191" width="9.140625" style="30"/>
    <col min="8192" max="8192" width="35" style="30" customWidth="1"/>
    <col min="8193" max="8193" width="30.85546875" style="30" customWidth="1"/>
    <col min="8194" max="8194" width="9.140625" style="30"/>
    <col min="8195" max="8195" width="13.7109375" style="30" customWidth="1"/>
    <col min="8196" max="8196" width="13.28515625" style="30" customWidth="1"/>
    <col min="8197" max="8197" width="13" style="30" customWidth="1"/>
    <col min="8198" max="8198" width="14.85546875" style="30" customWidth="1"/>
    <col min="8199" max="8199" width="26.7109375" style="30" customWidth="1"/>
    <col min="8200" max="8447" width="9.140625" style="30"/>
    <col min="8448" max="8448" width="35" style="30" customWidth="1"/>
    <col min="8449" max="8449" width="30.85546875" style="30" customWidth="1"/>
    <col min="8450" max="8450" width="9.140625" style="30"/>
    <col min="8451" max="8451" width="13.7109375" style="30" customWidth="1"/>
    <col min="8452" max="8452" width="13.28515625" style="30" customWidth="1"/>
    <col min="8453" max="8453" width="13" style="30" customWidth="1"/>
    <col min="8454" max="8454" width="14.85546875" style="30" customWidth="1"/>
    <col min="8455" max="8455" width="26.7109375" style="30" customWidth="1"/>
    <col min="8456" max="8703" width="9.140625" style="30"/>
    <col min="8704" max="8704" width="35" style="30" customWidth="1"/>
    <col min="8705" max="8705" width="30.85546875" style="30" customWidth="1"/>
    <col min="8706" max="8706" width="9.140625" style="30"/>
    <col min="8707" max="8707" width="13.7109375" style="30" customWidth="1"/>
    <col min="8708" max="8708" width="13.28515625" style="30" customWidth="1"/>
    <col min="8709" max="8709" width="13" style="30" customWidth="1"/>
    <col min="8710" max="8710" width="14.85546875" style="30" customWidth="1"/>
    <col min="8711" max="8711" width="26.7109375" style="30" customWidth="1"/>
    <col min="8712" max="8959" width="9.140625" style="30"/>
    <col min="8960" max="8960" width="35" style="30" customWidth="1"/>
    <col min="8961" max="8961" width="30.85546875" style="30" customWidth="1"/>
    <col min="8962" max="8962" width="9.140625" style="30"/>
    <col min="8963" max="8963" width="13.7109375" style="30" customWidth="1"/>
    <col min="8964" max="8964" width="13.28515625" style="30" customWidth="1"/>
    <col min="8965" max="8965" width="13" style="30" customWidth="1"/>
    <col min="8966" max="8966" width="14.85546875" style="30" customWidth="1"/>
    <col min="8967" max="8967" width="26.7109375" style="30" customWidth="1"/>
    <col min="8968" max="9215" width="9.140625" style="30"/>
    <col min="9216" max="9216" width="35" style="30" customWidth="1"/>
    <col min="9217" max="9217" width="30.85546875" style="30" customWidth="1"/>
    <col min="9218" max="9218" width="9.140625" style="30"/>
    <col min="9219" max="9219" width="13.7109375" style="30" customWidth="1"/>
    <col min="9220" max="9220" width="13.28515625" style="30" customWidth="1"/>
    <col min="9221" max="9221" width="13" style="30" customWidth="1"/>
    <col min="9222" max="9222" width="14.85546875" style="30" customWidth="1"/>
    <col min="9223" max="9223" width="26.7109375" style="30" customWidth="1"/>
    <col min="9224" max="9471" width="9.140625" style="30"/>
    <col min="9472" max="9472" width="35" style="30" customWidth="1"/>
    <col min="9473" max="9473" width="30.85546875" style="30" customWidth="1"/>
    <col min="9474" max="9474" width="9.140625" style="30"/>
    <col min="9475" max="9475" width="13.7109375" style="30" customWidth="1"/>
    <col min="9476" max="9476" width="13.28515625" style="30" customWidth="1"/>
    <col min="9477" max="9477" width="13" style="30" customWidth="1"/>
    <col min="9478" max="9478" width="14.85546875" style="30" customWidth="1"/>
    <col min="9479" max="9479" width="26.7109375" style="30" customWidth="1"/>
    <col min="9480" max="9727" width="9.140625" style="30"/>
    <col min="9728" max="9728" width="35" style="30" customWidth="1"/>
    <col min="9729" max="9729" width="30.85546875" style="30" customWidth="1"/>
    <col min="9730" max="9730" width="9.140625" style="30"/>
    <col min="9731" max="9731" width="13.7109375" style="30" customWidth="1"/>
    <col min="9732" max="9732" width="13.28515625" style="30" customWidth="1"/>
    <col min="9733" max="9733" width="13" style="30" customWidth="1"/>
    <col min="9734" max="9734" width="14.85546875" style="30" customWidth="1"/>
    <col min="9735" max="9735" width="26.7109375" style="30" customWidth="1"/>
    <col min="9736" max="9983" width="9.140625" style="30"/>
    <col min="9984" max="9984" width="35" style="30" customWidth="1"/>
    <col min="9985" max="9985" width="30.85546875" style="30" customWidth="1"/>
    <col min="9986" max="9986" width="9.140625" style="30"/>
    <col min="9987" max="9987" width="13.7109375" style="30" customWidth="1"/>
    <col min="9988" max="9988" width="13.28515625" style="30" customWidth="1"/>
    <col min="9989" max="9989" width="13" style="30" customWidth="1"/>
    <col min="9990" max="9990" width="14.85546875" style="30" customWidth="1"/>
    <col min="9991" max="9991" width="26.7109375" style="30" customWidth="1"/>
    <col min="9992" max="10239" width="9.140625" style="30"/>
    <col min="10240" max="10240" width="35" style="30" customWidth="1"/>
    <col min="10241" max="10241" width="30.85546875" style="30" customWidth="1"/>
    <col min="10242" max="10242" width="9.140625" style="30"/>
    <col min="10243" max="10243" width="13.7109375" style="30" customWidth="1"/>
    <col min="10244" max="10244" width="13.28515625" style="30" customWidth="1"/>
    <col min="10245" max="10245" width="13" style="30" customWidth="1"/>
    <col min="10246" max="10246" width="14.85546875" style="30" customWidth="1"/>
    <col min="10247" max="10247" width="26.7109375" style="30" customWidth="1"/>
    <col min="10248" max="10495" width="9.140625" style="30"/>
    <col min="10496" max="10496" width="35" style="30" customWidth="1"/>
    <col min="10497" max="10497" width="30.85546875" style="30" customWidth="1"/>
    <col min="10498" max="10498" width="9.140625" style="30"/>
    <col min="10499" max="10499" width="13.7109375" style="30" customWidth="1"/>
    <col min="10500" max="10500" width="13.28515625" style="30" customWidth="1"/>
    <col min="10501" max="10501" width="13" style="30" customWidth="1"/>
    <col min="10502" max="10502" width="14.85546875" style="30" customWidth="1"/>
    <col min="10503" max="10503" width="26.7109375" style="30" customWidth="1"/>
    <col min="10504" max="10751" width="9.140625" style="30"/>
    <col min="10752" max="10752" width="35" style="30" customWidth="1"/>
    <col min="10753" max="10753" width="30.85546875" style="30" customWidth="1"/>
    <col min="10754" max="10754" width="9.140625" style="30"/>
    <col min="10755" max="10755" width="13.7109375" style="30" customWidth="1"/>
    <col min="10756" max="10756" width="13.28515625" style="30" customWidth="1"/>
    <col min="10757" max="10757" width="13" style="30" customWidth="1"/>
    <col min="10758" max="10758" width="14.85546875" style="30" customWidth="1"/>
    <col min="10759" max="10759" width="26.7109375" style="30" customWidth="1"/>
    <col min="10760" max="11007" width="9.140625" style="30"/>
    <col min="11008" max="11008" width="35" style="30" customWidth="1"/>
    <col min="11009" max="11009" width="30.85546875" style="30" customWidth="1"/>
    <col min="11010" max="11010" width="9.140625" style="30"/>
    <col min="11011" max="11011" width="13.7109375" style="30" customWidth="1"/>
    <col min="11012" max="11012" width="13.28515625" style="30" customWidth="1"/>
    <col min="11013" max="11013" width="13" style="30" customWidth="1"/>
    <col min="11014" max="11014" width="14.85546875" style="30" customWidth="1"/>
    <col min="11015" max="11015" width="26.7109375" style="30" customWidth="1"/>
    <col min="11016" max="11263" width="9.140625" style="30"/>
    <col min="11264" max="11264" width="35" style="30" customWidth="1"/>
    <col min="11265" max="11265" width="30.85546875" style="30" customWidth="1"/>
    <col min="11266" max="11266" width="9.140625" style="30"/>
    <col min="11267" max="11267" width="13.7109375" style="30" customWidth="1"/>
    <col min="11268" max="11268" width="13.28515625" style="30" customWidth="1"/>
    <col min="11269" max="11269" width="13" style="30" customWidth="1"/>
    <col min="11270" max="11270" width="14.85546875" style="30" customWidth="1"/>
    <col min="11271" max="11271" width="26.7109375" style="30" customWidth="1"/>
    <col min="11272" max="11519" width="9.140625" style="30"/>
    <col min="11520" max="11520" width="35" style="30" customWidth="1"/>
    <col min="11521" max="11521" width="30.85546875" style="30" customWidth="1"/>
    <col min="11522" max="11522" width="9.140625" style="30"/>
    <col min="11523" max="11523" width="13.7109375" style="30" customWidth="1"/>
    <col min="11524" max="11524" width="13.28515625" style="30" customWidth="1"/>
    <col min="11525" max="11525" width="13" style="30" customWidth="1"/>
    <col min="11526" max="11526" width="14.85546875" style="30" customWidth="1"/>
    <col min="11527" max="11527" width="26.7109375" style="30" customWidth="1"/>
    <col min="11528" max="11775" width="9.140625" style="30"/>
    <col min="11776" max="11776" width="35" style="30" customWidth="1"/>
    <col min="11777" max="11777" width="30.85546875" style="30" customWidth="1"/>
    <col min="11778" max="11778" width="9.140625" style="30"/>
    <col min="11779" max="11779" width="13.7109375" style="30" customWidth="1"/>
    <col min="11780" max="11780" width="13.28515625" style="30" customWidth="1"/>
    <col min="11781" max="11781" width="13" style="30" customWidth="1"/>
    <col min="11782" max="11782" width="14.85546875" style="30" customWidth="1"/>
    <col min="11783" max="11783" width="26.7109375" style="30" customWidth="1"/>
    <col min="11784" max="12031" width="9.140625" style="30"/>
    <col min="12032" max="12032" width="35" style="30" customWidth="1"/>
    <col min="12033" max="12033" width="30.85546875" style="30" customWidth="1"/>
    <col min="12034" max="12034" width="9.140625" style="30"/>
    <col min="12035" max="12035" width="13.7109375" style="30" customWidth="1"/>
    <col min="12036" max="12036" width="13.28515625" style="30" customWidth="1"/>
    <col min="12037" max="12037" width="13" style="30" customWidth="1"/>
    <col min="12038" max="12038" width="14.85546875" style="30" customWidth="1"/>
    <col min="12039" max="12039" width="26.7109375" style="30" customWidth="1"/>
    <col min="12040" max="12287" width="9.140625" style="30"/>
    <col min="12288" max="12288" width="35" style="30" customWidth="1"/>
    <col min="12289" max="12289" width="30.85546875" style="30" customWidth="1"/>
    <col min="12290" max="12290" width="9.140625" style="30"/>
    <col min="12291" max="12291" width="13.7109375" style="30" customWidth="1"/>
    <col min="12292" max="12292" width="13.28515625" style="30" customWidth="1"/>
    <col min="12293" max="12293" width="13" style="30" customWidth="1"/>
    <col min="12294" max="12294" width="14.85546875" style="30" customWidth="1"/>
    <col min="12295" max="12295" width="26.7109375" style="30" customWidth="1"/>
    <col min="12296" max="12543" width="9.140625" style="30"/>
    <col min="12544" max="12544" width="35" style="30" customWidth="1"/>
    <col min="12545" max="12545" width="30.85546875" style="30" customWidth="1"/>
    <col min="12546" max="12546" width="9.140625" style="30"/>
    <col min="12547" max="12547" width="13.7109375" style="30" customWidth="1"/>
    <col min="12548" max="12548" width="13.28515625" style="30" customWidth="1"/>
    <col min="12549" max="12549" width="13" style="30" customWidth="1"/>
    <col min="12550" max="12550" width="14.85546875" style="30" customWidth="1"/>
    <col min="12551" max="12551" width="26.7109375" style="30" customWidth="1"/>
    <col min="12552" max="12799" width="9.140625" style="30"/>
    <col min="12800" max="12800" width="35" style="30" customWidth="1"/>
    <col min="12801" max="12801" width="30.85546875" style="30" customWidth="1"/>
    <col min="12802" max="12802" width="9.140625" style="30"/>
    <col min="12803" max="12803" width="13.7109375" style="30" customWidth="1"/>
    <col min="12804" max="12804" width="13.28515625" style="30" customWidth="1"/>
    <col min="12805" max="12805" width="13" style="30" customWidth="1"/>
    <col min="12806" max="12806" width="14.85546875" style="30" customWidth="1"/>
    <col min="12807" max="12807" width="26.7109375" style="30" customWidth="1"/>
    <col min="12808" max="13055" width="9.140625" style="30"/>
    <col min="13056" max="13056" width="35" style="30" customWidth="1"/>
    <col min="13057" max="13057" width="30.85546875" style="30" customWidth="1"/>
    <col min="13058" max="13058" width="9.140625" style="30"/>
    <col min="13059" max="13059" width="13.7109375" style="30" customWidth="1"/>
    <col min="13060" max="13060" width="13.28515625" style="30" customWidth="1"/>
    <col min="13061" max="13061" width="13" style="30" customWidth="1"/>
    <col min="13062" max="13062" width="14.85546875" style="30" customWidth="1"/>
    <col min="13063" max="13063" width="26.7109375" style="30" customWidth="1"/>
    <col min="13064" max="13311" width="9.140625" style="30"/>
    <col min="13312" max="13312" width="35" style="30" customWidth="1"/>
    <col min="13313" max="13313" width="30.85546875" style="30" customWidth="1"/>
    <col min="13314" max="13314" width="9.140625" style="30"/>
    <col min="13315" max="13315" width="13.7109375" style="30" customWidth="1"/>
    <col min="13316" max="13316" width="13.28515625" style="30" customWidth="1"/>
    <col min="13317" max="13317" width="13" style="30" customWidth="1"/>
    <col min="13318" max="13318" width="14.85546875" style="30" customWidth="1"/>
    <col min="13319" max="13319" width="26.7109375" style="30" customWidth="1"/>
    <col min="13320" max="13567" width="9.140625" style="30"/>
    <col min="13568" max="13568" width="35" style="30" customWidth="1"/>
    <col min="13569" max="13569" width="30.85546875" style="30" customWidth="1"/>
    <col min="13570" max="13570" width="9.140625" style="30"/>
    <col min="13571" max="13571" width="13.7109375" style="30" customWidth="1"/>
    <col min="13572" max="13572" width="13.28515625" style="30" customWidth="1"/>
    <col min="13573" max="13573" width="13" style="30" customWidth="1"/>
    <col min="13574" max="13574" width="14.85546875" style="30" customWidth="1"/>
    <col min="13575" max="13575" width="26.7109375" style="30" customWidth="1"/>
    <col min="13576" max="13823" width="9.140625" style="30"/>
    <col min="13824" max="13824" width="35" style="30" customWidth="1"/>
    <col min="13825" max="13825" width="30.85546875" style="30" customWidth="1"/>
    <col min="13826" max="13826" width="9.140625" style="30"/>
    <col min="13827" max="13827" width="13.7109375" style="30" customWidth="1"/>
    <col min="13828" max="13828" width="13.28515625" style="30" customWidth="1"/>
    <col min="13829" max="13829" width="13" style="30" customWidth="1"/>
    <col min="13830" max="13830" width="14.85546875" style="30" customWidth="1"/>
    <col min="13831" max="13831" width="26.7109375" style="30" customWidth="1"/>
    <col min="13832" max="14079" width="9.140625" style="30"/>
    <col min="14080" max="14080" width="35" style="30" customWidth="1"/>
    <col min="14081" max="14081" width="30.85546875" style="30" customWidth="1"/>
    <col min="14082" max="14082" width="9.140625" style="30"/>
    <col min="14083" max="14083" width="13.7109375" style="30" customWidth="1"/>
    <col min="14084" max="14084" width="13.28515625" style="30" customWidth="1"/>
    <col min="14085" max="14085" width="13" style="30" customWidth="1"/>
    <col min="14086" max="14086" width="14.85546875" style="30" customWidth="1"/>
    <col min="14087" max="14087" width="26.7109375" style="30" customWidth="1"/>
    <col min="14088" max="14335" width="9.140625" style="30"/>
    <col min="14336" max="14336" width="35" style="30" customWidth="1"/>
    <col min="14337" max="14337" width="30.85546875" style="30" customWidth="1"/>
    <col min="14338" max="14338" width="9.140625" style="30"/>
    <col min="14339" max="14339" width="13.7109375" style="30" customWidth="1"/>
    <col min="14340" max="14340" width="13.28515625" style="30" customWidth="1"/>
    <col min="14341" max="14341" width="13" style="30" customWidth="1"/>
    <col min="14342" max="14342" width="14.85546875" style="30" customWidth="1"/>
    <col min="14343" max="14343" width="26.7109375" style="30" customWidth="1"/>
    <col min="14344" max="14591" width="9.140625" style="30"/>
    <col min="14592" max="14592" width="35" style="30" customWidth="1"/>
    <col min="14593" max="14593" width="30.85546875" style="30" customWidth="1"/>
    <col min="14594" max="14594" width="9.140625" style="30"/>
    <col min="14595" max="14595" width="13.7109375" style="30" customWidth="1"/>
    <col min="14596" max="14596" width="13.28515625" style="30" customWidth="1"/>
    <col min="14597" max="14597" width="13" style="30" customWidth="1"/>
    <col min="14598" max="14598" width="14.85546875" style="30" customWidth="1"/>
    <col min="14599" max="14599" width="26.7109375" style="30" customWidth="1"/>
    <col min="14600" max="14847" width="9.140625" style="30"/>
    <col min="14848" max="14848" width="35" style="30" customWidth="1"/>
    <col min="14849" max="14849" width="30.85546875" style="30" customWidth="1"/>
    <col min="14850" max="14850" width="9.140625" style="30"/>
    <col min="14851" max="14851" width="13.7109375" style="30" customWidth="1"/>
    <col min="14852" max="14852" width="13.28515625" style="30" customWidth="1"/>
    <col min="14853" max="14853" width="13" style="30" customWidth="1"/>
    <col min="14854" max="14854" width="14.85546875" style="30" customWidth="1"/>
    <col min="14855" max="14855" width="26.7109375" style="30" customWidth="1"/>
    <col min="14856" max="15103" width="9.140625" style="30"/>
    <col min="15104" max="15104" width="35" style="30" customWidth="1"/>
    <col min="15105" max="15105" width="30.85546875" style="30" customWidth="1"/>
    <col min="15106" max="15106" width="9.140625" style="30"/>
    <col min="15107" max="15107" width="13.7109375" style="30" customWidth="1"/>
    <col min="15108" max="15108" width="13.28515625" style="30" customWidth="1"/>
    <col min="15109" max="15109" width="13" style="30" customWidth="1"/>
    <col min="15110" max="15110" width="14.85546875" style="30" customWidth="1"/>
    <col min="15111" max="15111" width="26.7109375" style="30" customWidth="1"/>
    <col min="15112" max="15359" width="9.140625" style="30"/>
    <col min="15360" max="15360" width="35" style="30" customWidth="1"/>
    <col min="15361" max="15361" width="30.85546875" style="30" customWidth="1"/>
    <col min="15362" max="15362" width="9.140625" style="30"/>
    <col min="15363" max="15363" width="13.7109375" style="30" customWidth="1"/>
    <col min="15364" max="15364" width="13.28515625" style="30" customWidth="1"/>
    <col min="15365" max="15365" width="13" style="30" customWidth="1"/>
    <col min="15366" max="15366" width="14.85546875" style="30" customWidth="1"/>
    <col min="15367" max="15367" width="26.7109375" style="30" customWidth="1"/>
    <col min="15368" max="15615" width="9.140625" style="30"/>
    <col min="15616" max="15616" width="35" style="30" customWidth="1"/>
    <col min="15617" max="15617" width="30.85546875" style="30" customWidth="1"/>
    <col min="15618" max="15618" width="9.140625" style="30"/>
    <col min="15619" max="15619" width="13.7109375" style="30" customWidth="1"/>
    <col min="15620" max="15620" width="13.28515625" style="30" customWidth="1"/>
    <col min="15621" max="15621" width="13" style="30" customWidth="1"/>
    <col min="15622" max="15622" width="14.85546875" style="30" customWidth="1"/>
    <col min="15623" max="15623" width="26.7109375" style="30" customWidth="1"/>
    <col min="15624" max="15871" width="9.140625" style="30"/>
    <col min="15872" max="15872" width="35" style="30" customWidth="1"/>
    <col min="15873" max="15873" width="30.85546875" style="30" customWidth="1"/>
    <col min="15874" max="15874" width="9.140625" style="30"/>
    <col min="15875" max="15875" width="13.7109375" style="30" customWidth="1"/>
    <col min="15876" max="15876" width="13.28515625" style="30" customWidth="1"/>
    <col min="15877" max="15877" width="13" style="30" customWidth="1"/>
    <col min="15878" max="15878" width="14.85546875" style="30" customWidth="1"/>
    <col min="15879" max="15879" width="26.7109375" style="30" customWidth="1"/>
    <col min="15880" max="16127" width="9.140625" style="30"/>
    <col min="16128" max="16128" width="35" style="30" customWidth="1"/>
    <col min="16129" max="16129" width="30.85546875" style="30" customWidth="1"/>
    <col min="16130" max="16130" width="9.140625" style="30"/>
    <col min="16131" max="16131" width="13.7109375" style="30" customWidth="1"/>
    <col min="16132" max="16132" width="13.28515625" style="30" customWidth="1"/>
    <col min="16133" max="16133" width="13" style="30" customWidth="1"/>
    <col min="16134" max="16134" width="14.85546875" style="30" customWidth="1"/>
    <col min="16135" max="16135" width="26.7109375" style="30" customWidth="1"/>
    <col min="16136" max="16384" width="9.140625" style="30"/>
  </cols>
  <sheetData>
    <row r="1" spans="1:7" x14ac:dyDescent="0.2">
      <c r="G1" s="31" t="s">
        <v>431</v>
      </c>
    </row>
    <row r="2" spans="1:7" x14ac:dyDescent="0.2">
      <c r="G2" s="31"/>
    </row>
    <row r="3" spans="1:7" ht="67.5" customHeight="1" x14ac:dyDescent="0.2">
      <c r="A3" s="1"/>
      <c r="B3" s="230" t="s">
        <v>430</v>
      </c>
      <c r="C3" s="230"/>
      <c r="D3" s="230"/>
      <c r="E3" s="230"/>
      <c r="F3" s="230"/>
      <c r="G3" s="230"/>
    </row>
    <row r="4" spans="1:7" x14ac:dyDescent="0.2">
      <c r="A4" s="1"/>
      <c r="B4" s="1"/>
      <c r="C4" s="1"/>
      <c r="D4" s="2"/>
      <c r="E4" s="1"/>
      <c r="F4" s="1"/>
      <c r="G4" s="3"/>
    </row>
    <row r="5" spans="1:7" x14ac:dyDescent="0.2">
      <c r="A5" s="3"/>
      <c r="B5" s="3"/>
      <c r="C5" s="3"/>
      <c r="D5" s="4"/>
      <c r="E5" s="232" t="s">
        <v>3</v>
      </c>
      <c r="F5" s="232"/>
      <c r="G5" s="194" t="s">
        <v>4</v>
      </c>
    </row>
    <row r="6" spans="1:7" x14ac:dyDescent="0.2">
      <c r="A6" s="189" t="s">
        <v>5</v>
      </c>
      <c r="B6" s="189"/>
      <c r="C6" s="193" t="s">
        <v>6</v>
      </c>
      <c r="D6" s="193"/>
      <c r="E6" s="5"/>
      <c r="F6" s="5"/>
      <c r="G6" s="199"/>
    </row>
    <row r="7" spans="1:7" ht="38.25" x14ac:dyDescent="0.2">
      <c r="A7" s="6" t="s">
        <v>7</v>
      </c>
      <c r="B7" s="7" t="s">
        <v>8</v>
      </c>
      <c r="C7" s="7" t="s">
        <v>9</v>
      </c>
      <c r="D7" s="6" t="s">
        <v>10</v>
      </c>
      <c r="E7" s="7" t="s">
        <v>11</v>
      </c>
      <c r="F7" s="7" t="s">
        <v>12</v>
      </c>
      <c r="G7" s="8"/>
    </row>
    <row r="8" spans="1:7" ht="38.25" customHeight="1" x14ac:dyDescent="0.2">
      <c r="A8" s="200">
        <v>1</v>
      </c>
      <c r="B8" s="194" t="s">
        <v>250</v>
      </c>
      <c r="C8" s="215" t="s">
        <v>251</v>
      </c>
      <c r="D8" s="216"/>
      <c r="E8" s="216"/>
      <c r="F8" s="217"/>
      <c r="G8" s="190">
        <f>((F9/E9+F10/E10+F11/E11+E12/F12+F17/E17+F18/E18+E19/F19)/7)/(F23/E23)*100</f>
        <v>122.07721964607853</v>
      </c>
    </row>
    <row r="9" spans="1:7" ht="51" x14ac:dyDescent="0.2">
      <c r="A9" s="201"/>
      <c r="B9" s="195"/>
      <c r="C9" s="58" t="s">
        <v>252</v>
      </c>
      <c r="D9" s="59" t="s">
        <v>253</v>
      </c>
      <c r="E9" s="8">
        <v>3</v>
      </c>
      <c r="F9" s="8">
        <v>3</v>
      </c>
      <c r="G9" s="191"/>
    </row>
    <row r="10" spans="1:7" ht="76.5" x14ac:dyDescent="0.2">
      <c r="A10" s="201"/>
      <c r="B10" s="195"/>
      <c r="C10" s="58" t="s">
        <v>254</v>
      </c>
      <c r="D10" s="59" t="s">
        <v>141</v>
      </c>
      <c r="E10" s="8">
        <v>42</v>
      </c>
      <c r="F10" s="8">
        <v>42</v>
      </c>
      <c r="G10" s="191"/>
    </row>
    <row r="11" spans="1:7" ht="51" x14ac:dyDescent="0.2">
      <c r="A11" s="201"/>
      <c r="B11" s="195"/>
      <c r="C11" s="58" t="s">
        <v>255</v>
      </c>
      <c r="D11" s="59" t="s">
        <v>256</v>
      </c>
      <c r="E11" s="8">
        <v>919.5</v>
      </c>
      <c r="F11" s="8">
        <v>908.7</v>
      </c>
      <c r="G11" s="191"/>
    </row>
    <row r="12" spans="1:7" ht="63.75" x14ac:dyDescent="0.2">
      <c r="A12" s="201"/>
      <c r="B12" s="195"/>
      <c r="C12" s="58" t="s">
        <v>257</v>
      </c>
      <c r="D12" s="59" t="s">
        <v>26</v>
      </c>
      <c r="E12" s="8">
        <v>4.71</v>
      </c>
      <c r="F12" s="8">
        <v>4.07</v>
      </c>
      <c r="G12" s="191"/>
    </row>
    <row r="13" spans="1:7" x14ac:dyDescent="0.2">
      <c r="A13" s="201"/>
      <c r="B13" s="195"/>
      <c r="C13" s="140" t="s">
        <v>80</v>
      </c>
      <c r="D13" s="59" t="s">
        <v>99</v>
      </c>
      <c r="E13" s="95">
        <f>SUM(E14:E15)</f>
        <v>35426.298940000001</v>
      </c>
      <c r="F13" s="95">
        <f>SUM(F14:F15)</f>
        <v>10447.499670000001</v>
      </c>
      <c r="G13" s="191"/>
    </row>
    <row r="14" spans="1:7" x14ac:dyDescent="0.2">
      <c r="A14" s="201"/>
      <c r="B14" s="195"/>
      <c r="C14" s="141" t="s">
        <v>31</v>
      </c>
      <c r="D14" s="59" t="s">
        <v>99</v>
      </c>
      <c r="E14" s="85">
        <v>21539.387999999999</v>
      </c>
      <c r="F14" s="85">
        <v>32.297710000000002</v>
      </c>
      <c r="G14" s="191"/>
    </row>
    <row r="15" spans="1:7" x14ac:dyDescent="0.2">
      <c r="A15" s="201"/>
      <c r="B15" s="195"/>
      <c r="C15" s="72" t="s">
        <v>22</v>
      </c>
      <c r="D15" s="59" t="s">
        <v>99</v>
      </c>
      <c r="E15" s="59">
        <v>13886.91094</v>
      </c>
      <c r="F15" s="59">
        <v>10415.20196</v>
      </c>
      <c r="G15" s="191"/>
    </row>
    <row r="16" spans="1:7" x14ac:dyDescent="0.2">
      <c r="A16" s="201"/>
      <c r="B16" s="195"/>
      <c r="C16" s="215" t="s">
        <v>258</v>
      </c>
      <c r="D16" s="216"/>
      <c r="E16" s="216"/>
      <c r="F16" s="217"/>
      <c r="G16" s="191"/>
    </row>
    <row r="17" spans="1:7" ht="102" x14ac:dyDescent="0.2">
      <c r="A17" s="201"/>
      <c r="B17" s="195"/>
      <c r="C17" s="58" t="s">
        <v>259</v>
      </c>
      <c r="D17" s="8" t="s">
        <v>26</v>
      </c>
      <c r="E17" s="8">
        <v>300</v>
      </c>
      <c r="F17" s="8">
        <v>300</v>
      </c>
      <c r="G17" s="191"/>
    </row>
    <row r="18" spans="1:7" ht="25.5" x14ac:dyDescent="0.2">
      <c r="A18" s="201"/>
      <c r="B18" s="195"/>
      <c r="C18" s="58" t="s">
        <v>260</v>
      </c>
      <c r="D18" s="8" t="s">
        <v>26</v>
      </c>
      <c r="E18" s="8">
        <v>137</v>
      </c>
      <c r="F18" s="8">
        <v>116</v>
      </c>
      <c r="G18" s="191"/>
    </row>
    <row r="19" spans="1:7" ht="38.25" x14ac:dyDescent="0.2">
      <c r="A19" s="201"/>
      <c r="B19" s="195"/>
      <c r="C19" s="58" t="s">
        <v>261</v>
      </c>
      <c r="D19" s="8" t="s">
        <v>26</v>
      </c>
      <c r="E19" s="8">
        <v>87</v>
      </c>
      <c r="F19" s="8">
        <v>87</v>
      </c>
      <c r="G19" s="191"/>
    </row>
    <row r="20" spans="1:7" ht="25.5" x14ac:dyDescent="0.2">
      <c r="A20" s="201"/>
      <c r="B20" s="195"/>
      <c r="C20" s="88" t="s">
        <v>56</v>
      </c>
      <c r="D20" s="138" t="s">
        <v>21</v>
      </c>
      <c r="E20" s="89">
        <f>E21+E22</f>
        <v>131277.47795</v>
      </c>
      <c r="F20" s="89">
        <f>F21+F22</f>
        <v>125956.69575</v>
      </c>
      <c r="G20" s="191"/>
    </row>
    <row r="21" spans="1:7" x14ac:dyDescent="0.2">
      <c r="A21" s="201"/>
      <c r="B21" s="195"/>
      <c r="C21" s="141" t="s">
        <v>31</v>
      </c>
      <c r="D21" s="129" t="s">
        <v>21</v>
      </c>
      <c r="E21" s="142">
        <v>3378.9551700000002</v>
      </c>
      <c r="F21" s="142">
        <v>3378.9551700000002</v>
      </c>
      <c r="G21" s="191"/>
    </row>
    <row r="22" spans="1:7" x14ac:dyDescent="0.2">
      <c r="A22" s="201"/>
      <c r="B22" s="195"/>
      <c r="C22" s="72" t="s">
        <v>22</v>
      </c>
      <c r="D22" s="129" t="s">
        <v>21</v>
      </c>
      <c r="E22" s="142">
        <v>127898.52278</v>
      </c>
      <c r="F22" s="142">
        <v>122577.74058</v>
      </c>
      <c r="G22" s="191"/>
    </row>
    <row r="23" spans="1:7" ht="25.5" x14ac:dyDescent="0.2">
      <c r="A23" s="202"/>
      <c r="B23" s="199"/>
      <c r="C23" s="140" t="s">
        <v>262</v>
      </c>
      <c r="D23" s="59" t="s">
        <v>99</v>
      </c>
      <c r="E23" s="89">
        <f>E13+E20</f>
        <v>166703.77689000001</v>
      </c>
      <c r="F23" s="89">
        <f>F13+F20</f>
        <v>136404.19542</v>
      </c>
      <c r="G23" s="192"/>
    </row>
  </sheetData>
  <mergeCells count="10">
    <mergeCell ref="B3:G3"/>
    <mergeCell ref="E5:F5"/>
    <mergeCell ref="G5:G6"/>
    <mergeCell ref="A6:B6"/>
    <mergeCell ref="C6:D6"/>
    <mergeCell ref="A8:A23"/>
    <mergeCell ref="B8:B23"/>
    <mergeCell ref="C8:F8"/>
    <mergeCell ref="G8:G23"/>
    <mergeCell ref="C16:F16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opLeftCell="A2" zoomScaleNormal="100" zoomScalePageLayoutView="87" workbookViewId="0">
      <selection activeCell="E2" sqref="E1:F1048576"/>
    </sheetView>
  </sheetViews>
  <sheetFormatPr defaultRowHeight="12.75" x14ac:dyDescent="0.2"/>
  <cols>
    <col min="1" max="1" width="9.140625" style="30"/>
    <col min="2" max="2" width="35" style="30" customWidth="1"/>
    <col min="3" max="3" width="30.85546875" style="30" customWidth="1"/>
    <col min="4" max="4" width="9.140625" style="30"/>
    <col min="5" max="5" width="13" style="30" customWidth="1"/>
    <col min="6" max="6" width="14.85546875" style="30" customWidth="1"/>
    <col min="7" max="7" width="26.7109375" style="30" customWidth="1"/>
    <col min="8" max="255" width="9.140625" style="30"/>
    <col min="256" max="256" width="35" style="30" customWidth="1"/>
    <col min="257" max="257" width="30.85546875" style="30" customWidth="1"/>
    <col min="258" max="258" width="9.140625" style="30"/>
    <col min="259" max="259" width="13.7109375" style="30" customWidth="1"/>
    <col min="260" max="260" width="13.28515625" style="30" customWidth="1"/>
    <col min="261" max="261" width="13" style="30" customWidth="1"/>
    <col min="262" max="262" width="14.85546875" style="30" customWidth="1"/>
    <col min="263" max="263" width="26.7109375" style="30" customWidth="1"/>
    <col min="264" max="511" width="9.140625" style="30"/>
    <col min="512" max="512" width="35" style="30" customWidth="1"/>
    <col min="513" max="513" width="30.85546875" style="30" customWidth="1"/>
    <col min="514" max="514" width="9.140625" style="30"/>
    <col min="515" max="515" width="13.7109375" style="30" customWidth="1"/>
    <col min="516" max="516" width="13.28515625" style="30" customWidth="1"/>
    <col min="517" max="517" width="13" style="30" customWidth="1"/>
    <col min="518" max="518" width="14.85546875" style="30" customWidth="1"/>
    <col min="519" max="519" width="26.7109375" style="30" customWidth="1"/>
    <col min="520" max="767" width="9.140625" style="30"/>
    <col min="768" max="768" width="35" style="30" customWidth="1"/>
    <col min="769" max="769" width="30.85546875" style="30" customWidth="1"/>
    <col min="770" max="770" width="9.140625" style="30"/>
    <col min="771" max="771" width="13.7109375" style="30" customWidth="1"/>
    <col min="772" max="772" width="13.28515625" style="30" customWidth="1"/>
    <col min="773" max="773" width="13" style="30" customWidth="1"/>
    <col min="774" max="774" width="14.85546875" style="30" customWidth="1"/>
    <col min="775" max="775" width="26.7109375" style="30" customWidth="1"/>
    <col min="776" max="1023" width="9.140625" style="30"/>
    <col min="1024" max="1024" width="35" style="30" customWidth="1"/>
    <col min="1025" max="1025" width="30.85546875" style="30" customWidth="1"/>
    <col min="1026" max="1026" width="9.140625" style="30"/>
    <col min="1027" max="1027" width="13.7109375" style="30" customWidth="1"/>
    <col min="1028" max="1028" width="13.28515625" style="30" customWidth="1"/>
    <col min="1029" max="1029" width="13" style="30" customWidth="1"/>
    <col min="1030" max="1030" width="14.85546875" style="30" customWidth="1"/>
    <col min="1031" max="1031" width="26.7109375" style="30" customWidth="1"/>
    <col min="1032" max="1279" width="9.140625" style="30"/>
    <col min="1280" max="1280" width="35" style="30" customWidth="1"/>
    <col min="1281" max="1281" width="30.85546875" style="30" customWidth="1"/>
    <col min="1282" max="1282" width="9.140625" style="30"/>
    <col min="1283" max="1283" width="13.7109375" style="30" customWidth="1"/>
    <col min="1284" max="1284" width="13.28515625" style="30" customWidth="1"/>
    <col min="1285" max="1285" width="13" style="30" customWidth="1"/>
    <col min="1286" max="1286" width="14.85546875" style="30" customWidth="1"/>
    <col min="1287" max="1287" width="26.7109375" style="30" customWidth="1"/>
    <col min="1288" max="1535" width="9.140625" style="30"/>
    <col min="1536" max="1536" width="35" style="30" customWidth="1"/>
    <col min="1537" max="1537" width="30.85546875" style="30" customWidth="1"/>
    <col min="1538" max="1538" width="9.140625" style="30"/>
    <col min="1539" max="1539" width="13.7109375" style="30" customWidth="1"/>
    <col min="1540" max="1540" width="13.28515625" style="30" customWidth="1"/>
    <col min="1541" max="1541" width="13" style="30" customWidth="1"/>
    <col min="1542" max="1542" width="14.85546875" style="30" customWidth="1"/>
    <col min="1543" max="1543" width="26.7109375" style="30" customWidth="1"/>
    <col min="1544" max="1791" width="9.140625" style="30"/>
    <col min="1792" max="1792" width="35" style="30" customWidth="1"/>
    <col min="1793" max="1793" width="30.85546875" style="30" customWidth="1"/>
    <col min="1794" max="1794" width="9.140625" style="30"/>
    <col min="1795" max="1795" width="13.7109375" style="30" customWidth="1"/>
    <col min="1796" max="1796" width="13.28515625" style="30" customWidth="1"/>
    <col min="1797" max="1797" width="13" style="30" customWidth="1"/>
    <col min="1798" max="1798" width="14.85546875" style="30" customWidth="1"/>
    <col min="1799" max="1799" width="26.7109375" style="30" customWidth="1"/>
    <col min="1800" max="2047" width="9.140625" style="30"/>
    <col min="2048" max="2048" width="35" style="30" customWidth="1"/>
    <col min="2049" max="2049" width="30.85546875" style="30" customWidth="1"/>
    <col min="2050" max="2050" width="9.140625" style="30"/>
    <col min="2051" max="2051" width="13.7109375" style="30" customWidth="1"/>
    <col min="2052" max="2052" width="13.28515625" style="30" customWidth="1"/>
    <col min="2053" max="2053" width="13" style="30" customWidth="1"/>
    <col min="2054" max="2054" width="14.85546875" style="30" customWidth="1"/>
    <col min="2055" max="2055" width="26.7109375" style="30" customWidth="1"/>
    <col min="2056" max="2303" width="9.140625" style="30"/>
    <col min="2304" max="2304" width="35" style="30" customWidth="1"/>
    <col min="2305" max="2305" width="30.85546875" style="30" customWidth="1"/>
    <col min="2306" max="2306" width="9.140625" style="30"/>
    <col min="2307" max="2307" width="13.7109375" style="30" customWidth="1"/>
    <col min="2308" max="2308" width="13.28515625" style="30" customWidth="1"/>
    <col min="2309" max="2309" width="13" style="30" customWidth="1"/>
    <col min="2310" max="2310" width="14.85546875" style="30" customWidth="1"/>
    <col min="2311" max="2311" width="26.7109375" style="30" customWidth="1"/>
    <col min="2312" max="2559" width="9.140625" style="30"/>
    <col min="2560" max="2560" width="35" style="30" customWidth="1"/>
    <col min="2561" max="2561" width="30.85546875" style="30" customWidth="1"/>
    <col min="2562" max="2562" width="9.140625" style="30"/>
    <col min="2563" max="2563" width="13.7109375" style="30" customWidth="1"/>
    <col min="2564" max="2564" width="13.28515625" style="30" customWidth="1"/>
    <col min="2565" max="2565" width="13" style="30" customWidth="1"/>
    <col min="2566" max="2566" width="14.85546875" style="30" customWidth="1"/>
    <col min="2567" max="2567" width="26.7109375" style="30" customWidth="1"/>
    <col min="2568" max="2815" width="9.140625" style="30"/>
    <col min="2816" max="2816" width="35" style="30" customWidth="1"/>
    <col min="2817" max="2817" width="30.85546875" style="30" customWidth="1"/>
    <col min="2818" max="2818" width="9.140625" style="30"/>
    <col min="2819" max="2819" width="13.7109375" style="30" customWidth="1"/>
    <col min="2820" max="2820" width="13.28515625" style="30" customWidth="1"/>
    <col min="2821" max="2821" width="13" style="30" customWidth="1"/>
    <col min="2822" max="2822" width="14.85546875" style="30" customWidth="1"/>
    <col min="2823" max="2823" width="26.7109375" style="30" customWidth="1"/>
    <col min="2824" max="3071" width="9.140625" style="30"/>
    <col min="3072" max="3072" width="35" style="30" customWidth="1"/>
    <col min="3073" max="3073" width="30.85546875" style="30" customWidth="1"/>
    <col min="3074" max="3074" width="9.140625" style="30"/>
    <col min="3075" max="3075" width="13.7109375" style="30" customWidth="1"/>
    <col min="3076" max="3076" width="13.28515625" style="30" customWidth="1"/>
    <col min="3077" max="3077" width="13" style="30" customWidth="1"/>
    <col min="3078" max="3078" width="14.85546875" style="30" customWidth="1"/>
    <col min="3079" max="3079" width="26.7109375" style="30" customWidth="1"/>
    <col min="3080" max="3327" width="9.140625" style="30"/>
    <col min="3328" max="3328" width="35" style="30" customWidth="1"/>
    <col min="3329" max="3329" width="30.85546875" style="30" customWidth="1"/>
    <col min="3330" max="3330" width="9.140625" style="30"/>
    <col min="3331" max="3331" width="13.7109375" style="30" customWidth="1"/>
    <col min="3332" max="3332" width="13.28515625" style="30" customWidth="1"/>
    <col min="3333" max="3333" width="13" style="30" customWidth="1"/>
    <col min="3334" max="3334" width="14.85546875" style="30" customWidth="1"/>
    <col min="3335" max="3335" width="26.7109375" style="30" customWidth="1"/>
    <col min="3336" max="3583" width="9.140625" style="30"/>
    <col min="3584" max="3584" width="35" style="30" customWidth="1"/>
    <col min="3585" max="3585" width="30.85546875" style="30" customWidth="1"/>
    <col min="3586" max="3586" width="9.140625" style="30"/>
    <col min="3587" max="3587" width="13.7109375" style="30" customWidth="1"/>
    <col min="3588" max="3588" width="13.28515625" style="30" customWidth="1"/>
    <col min="3589" max="3589" width="13" style="30" customWidth="1"/>
    <col min="3590" max="3590" width="14.85546875" style="30" customWidth="1"/>
    <col min="3591" max="3591" width="26.7109375" style="30" customWidth="1"/>
    <col min="3592" max="3839" width="9.140625" style="30"/>
    <col min="3840" max="3840" width="35" style="30" customWidth="1"/>
    <col min="3841" max="3841" width="30.85546875" style="30" customWidth="1"/>
    <col min="3842" max="3842" width="9.140625" style="30"/>
    <col min="3843" max="3843" width="13.7109375" style="30" customWidth="1"/>
    <col min="3844" max="3844" width="13.28515625" style="30" customWidth="1"/>
    <col min="3845" max="3845" width="13" style="30" customWidth="1"/>
    <col min="3846" max="3846" width="14.85546875" style="30" customWidth="1"/>
    <col min="3847" max="3847" width="26.7109375" style="30" customWidth="1"/>
    <col min="3848" max="4095" width="9.140625" style="30"/>
    <col min="4096" max="4096" width="35" style="30" customWidth="1"/>
    <col min="4097" max="4097" width="30.85546875" style="30" customWidth="1"/>
    <col min="4098" max="4098" width="9.140625" style="30"/>
    <col min="4099" max="4099" width="13.7109375" style="30" customWidth="1"/>
    <col min="4100" max="4100" width="13.28515625" style="30" customWidth="1"/>
    <col min="4101" max="4101" width="13" style="30" customWidth="1"/>
    <col min="4102" max="4102" width="14.85546875" style="30" customWidth="1"/>
    <col min="4103" max="4103" width="26.7109375" style="30" customWidth="1"/>
    <col min="4104" max="4351" width="9.140625" style="30"/>
    <col min="4352" max="4352" width="35" style="30" customWidth="1"/>
    <col min="4353" max="4353" width="30.85546875" style="30" customWidth="1"/>
    <col min="4354" max="4354" width="9.140625" style="30"/>
    <col min="4355" max="4355" width="13.7109375" style="30" customWidth="1"/>
    <col min="4356" max="4356" width="13.28515625" style="30" customWidth="1"/>
    <col min="4357" max="4357" width="13" style="30" customWidth="1"/>
    <col min="4358" max="4358" width="14.85546875" style="30" customWidth="1"/>
    <col min="4359" max="4359" width="26.7109375" style="30" customWidth="1"/>
    <col min="4360" max="4607" width="9.140625" style="30"/>
    <col min="4608" max="4608" width="35" style="30" customWidth="1"/>
    <col min="4609" max="4609" width="30.85546875" style="30" customWidth="1"/>
    <col min="4610" max="4610" width="9.140625" style="30"/>
    <col min="4611" max="4611" width="13.7109375" style="30" customWidth="1"/>
    <col min="4612" max="4612" width="13.28515625" style="30" customWidth="1"/>
    <col min="4613" max="4613" width="13" style="30" customWidth="1"/>
    <col min="4614" max="4614" width="14.85546875" style="30" customWidth="1"/>
    <col min="4615" max="4615" width="26.7109375" style="30" customWidth="1"/>
    <col min="4616" max="4863" width="9.140625" style="30"/>
    <col min="4864" max="4864" width="35" style="30" customWidth="1"/>
    <col min="4865" max="4865" width="30.85546875" style="30" customWidth="1"/>
    <col min="4866" max="4866" width="9.140625" style="30"/>
    <col min="4867" max="4867" width="13.7109375" style="30" customWidth="1"/>
    <col min="4868" max="4868" width="13.28515625" style="30" customWidth="1"/>
    <col min="4869" max="4869" width="13" style="30" customWidth="1"/>
    <col min="4870" max="4870" width="14.85546875" style="30" customWidth="1"/>
    <col min="4871" max="4871" width="26.7109375" style="30" customWidth="1"/>
    <col min="4872" max="5119" width="9.140625" style="30"/>
    <col min="5120" max="5120" width="35" style="30" customWidth="1"/>
    <col min="5121" max="5121" width="30.85546875" style="30" customWidth="1"/>
    <col min="5122" max="5122" width="9.140625" style="30"/>
    <col min="5123" max="5123" width="13.7109375" style="30" customWidth="1"/>
    <col min="5124" max="5124" width="13.28515625" style="30" customWidth="1"/>
    <col min="5125" max="5125" width="13" style="30" customWidth="1"/>
    <col min="5126" max="5126" width="14.85546875" style="30" customWidth="1"/>
    <col min="5127" max="5127" width="26.7109375" style="30" customWidth="1"/>
    <col min="5128" max="5375" width="9.140625" style="30"/>
    <col min="5376" max="5376" width="35" style="30" customWidth="1"/>
    <col min="5377" max="5377" width="30.85546875" style="30" customWidth="1"/>
    <col min="5378" max="5378" width="9.140625" style="30"/>
    <col min="5379" max="5379" width="13.7109375" style="30" customWidth="1"/>
    <col min="5380" max="5380" width="13.28515625" style="30" customWidth="1"/>
    <col min="5381" max="5381" width="13" style="30" customWidth="1"/>
    <col min="5382" max="5382" width="14.85546875" style="30" customWidth="1"/>
    <col min="5383" max="5383" width="26.7109375" style="30" customWidth="1"/>
    <col min="5384" max="5631" width="9.140625" style="30"/>
    <col min="5632" max="5632" width="35" style="30" customWidth="1"/>
    <col min="5633" max="5633" width="30.85546875" style="30" customWidth="1"/>
    <col min="5634" max="5634" width="9.140625" style="30"/>
    <col min="5635" max="5635" width="13.7109375" style="30" customWidth="1"/>
    <col min="5636" max="5636" width="13.28515625" style="30" customWidth="1"/>
    <col min="5637" max="5637" width="13" style="30" customWidth="1"/>
    <col min="5638" max="5638" width="14.85546875" style="30" customWidth="1"/>
    <col min="5639" max="5639" width="26.7109375" style="30" customWidth="1"/>
    <col min="5640" max="5887" width="9.140625" style="30"/>
    <col min="5888" max="5888" width="35" style="30" customWidth="1"/>
    <col min="5889" max="5889" width="30.85546875" style="30" customWidth="1"/>
    <col min="5890" max="5890" width="9.140625" style="30"/>
    <col min="5891" max="5891" width="13.7109375" style="30" customWidth="1"/>
    <col min="5892" max="5892" width="13.28515625" style="30" customWidth="1"/>
    <col min="5893" max="5893" width="13" style="30" customWidth="1"/>
    <col min="5894" max="5894" width="14.85546875" style="30" customWidth="1"/>
    <col min="5895" max="5895" width="26.7109375" style="30" customWidth="1"/>
    <col min="5896" max="6143" width="9.140625" style="30"/>
    <col min="6144" max="6144" width="35" style="30" customWidth="1"/>
    <col min="6145" max="6145" width="30.85546875" style="30" customWidth="1"/>
    <col min="6146" max="6146" width="9.140625" style="30"/>
    <col min="6147" max="6147" width="13.7109375" style="30" customWidth="1"/>
    <col min="6148" max="6148" width="13.28515625" style="30" customWidth="1"/>
    <col min="6149" max="6149" width="13" style="30" customWidth="1"/>
    <col min="6150" max="6150" width="14.85546875" style="30" customWidth="1"/>
    <col min="6151" max="6151" width="26.7109375" style="30" customWidth="1"/>
    <col min="6152" max="6399" width="9.140625" style="30"/>
    <col min="6400" max="6400" width="35" style="30" customWidth="1"/>
    <col min="6401" max="6401" width="30.85546875" style="30" customWidth="1"/>
    <col min="6402" max="6402" width="9.140625" style="30"/>
    <col min="6403" max="6403" width="13.7109375" style="30" customWidth="1"/>
    <col min="6404" max="6404" width="13.28515625" style="30" customWidth="1"/>
    <col min="6405" max="6405" width="13" style="30" customWidth="1"/>
    <col min="6406" max="6406" width="14.85546875" style="30" customWidth="1"/>
    <col min="6407" max="6407" width="26.7109375" style="30" customWidth="1"/>
    <col min="6408" max="6655" width="9.140625" style="30"/>
    <col min="6656" max="6656" width="35" style="30" customWidth="1"/>
    <col min="6657" max="6657" width="30.85546875" style="30" customWidth="1"/>
    <col min="6658" max="6658" width="9.140625" style="30"/>
    <col min="6659" max="6659" width="13.7109375" style="30" customWidth="1"/>
    <col min="6660" max="6660" width="13.28515625" style="30" customWidth="1"/>
    <col min="6661" max="6661" width="13" style="30" customWidth="1"/>
    <col min="6662" max="6662" width="14.85546875" style="30" customWidth="1"/>
    <col min="6663" max="6663" width="26.7109375" style="30" customWidth="1"/>
    <col min="6664" max="6911" width="9.140625" style="30"/>
    <col min="6912" max="6912" width="35" style="30" customWidth="1"/>
    <col min="6913" max="6913" width="30.85546875" style="30" customWidth="1"/>
    <col min="6914" max="6914" width="9.140625" style="30"/>
    <col min="6915" max="6915" width="13.7109375" style="30" customWidth="1"/>
    <col min="6916" max="6916" width="13.28515625" style="30" customWidth="1"/>
    <col min="6917" max="6917" width="13" style="30" customWidth="1"/>
    <col min="6918" max="6918" width="14.85546875" style="30" customWidth="1"/>
    <col min="6919" max="6919" width="26.7109375" style="30" customWidth="1"/>
    <col min="6920" max="7167" width="9.140625" style="30"/>
    <col min="7168" max="7168" width="35" style="30" customWidth="1"/>
    <col min="7169" max="7169" width="30.85546875" style="30" customWidth="1"/>
    <col min="7170" max="7170" width="9.140625" style="30"/>
    <col min="7171" max="7171" width="13.7109375" style="30" customWidth="1"/>
    <col min="7172" max="7172" width="13.28515625" style="30" customWidth="1"/>
    <col min="7173" max="7173" width="13" style="30" customWidth="1"/>
    <col min="7174" max="7174" width="14.85546875" style="30" customWidth="1"/>
    <col min="7175" max="7175" width="26.7109375" style="30" customWidth="1"/>
    <col min="7176" max="7423" width="9.140625" style="30"/>
    <col min="7424" max="7424" width="35" style="30" customWidth="1"/>
    <col min="7425" max="7425" width="30.85546875" style="30" customWidth="1"/>
    <col min="7426" max="7426" width="9.140625" style="30"/>
    <col min="7427" max="7427" width="13.7109375" style="30" customWidth="1"/>
    <col min="7428" max="7428" width="13.28515625" style="30" customWidth="1"/>
    <col min="7429" max="7429" width="13" style="30" customWidth="1"/>
    <col min="7430" max="7430" width="14.85546875" style="30" customWidth="1"/>
    <col min="7431" max="7431" width="26.7109375" style="30" customWidth="1"/>
    <col min="7432" max="7679" width="9.140625" style="30"/>
    <col min="7680" max="7680" width="35" style="30" customWidth="1"/>
    <col min="7681" max="7681" width="30.85546875" style="30" customWidth="1"/>
    <col min="7682" max="7682" width="9.140625" style="30"/>
    <col min="7683" max="7683" width="13.7109375" style="30" customWidth="1"/>
    <col min="7684" max="7684" width="13.28515625" style="30" customWidth="1"/>
    <col min="7685" max="7685" width="13" style="30" customWidth="1"/>
    <col min="7686" max="7686" width="14.85546875" style="30" customWidth="1"/>
    <col min="7687" max="7687" width="26.7109375" style="30" customWidth="1"/>
    <col min="7688" max="7935" width="9.140625" style="30"/>
    <col min="7936" max="7936" width="35" style="30" customWidth="1"/>
    <col min="7937" max="7937" width="30.85546875" style="30" customWidth="1"/>
    <col min="7938" max="7938" width="9.140625" style="30"/>
    <col min="7939" max="7939" width="13.7109375" style="30" customWidth="1"/>
    <col min="7940" max="7940" width="13.28515625" style="30" customWidth="1"/>
    <col min="7941" max="7941" width="13" style="30" customWidth="1"/>
    <col min="7942" max="7942" width="14.85546875" style="30" customWidth="1"/>
    <col min="7943" max="7943" width="26.7109375" style="30" customWidth="1"/>
    <col min="7944" max="8191" width="9.140625" style="30"/>
    <col min="8192" max="8192" width="35" style="30" customWidth="1"/>
    <col min="8193" max="8193" width="30.85546875" style="30" customWidth="1"/>
    <col min="8194" max="8194" width="9.140625" style="30"/>
    <col min="8195" max="8195" width="13.7109375" style="30" customWidth="1"/>
    <col min="8196" max="8196" width="13.28515625" style="30" customWidth="1"/>
    <col min="8197" max="8197" width="13" style="30" customWidth="1"/>
    <col min="8198" max="8198" width="14.85546875" style="30" customWidth="1"/>
    <col min="8199" max="8199" width="26.7109375" style="30" customWidth="1"/>
    <col min="8200" max="8447" width="9.140625" style="30"/>
    <col min="8448" max="8448" width="35" style="30" customWidth="1"/>
    <col min="8449" max="8449" width="30.85546875" style="30" customWidth="1"/>
    <col min="8450" max="8450" width="9.140625" style="30"/>
    <col min="8451" max="8451" width="13.7109375" style="30" customWidth="1"/>
    <col min="8452" max="8452" width="13.28515625" style="30" customWidth="1"/>
    <col min="8453" max="8453" width="13" style="30" customWidth="1"/>
    <col min="8454" max="8454" width="14.85546875" style="30" customWidth="1"/>
    <col min="8455" max="8455" width="26.7109375" style="30" customWidth="1"/>
    <col min="8456" max="8703" width="9.140625" style="30"/>
    <col min="8704" max="8704" width="35" style="30" customWidth="1"/>
    <col min="8705" max="8705" width="30.85546875" style="30" customWidth="1"/>
    <col min="8706" max="8706" width="9.140625" style="30"/>
    <col min="8707" max="8707" width="13.7109375" style="30" customWidth="1"/>
    <col min="8708" max="8708" width="13.28515625" style="30" customWidth="1"/>
    <col min="8709" max="8709" width="13" style="30" customWidth="1"/>
    <col min="8710" max="8710" width="14.85546875" style="30" customWidth="1"/>
    <col min="8711" max="8711" width="26.7109375" style="30" customWidth="1"/>
    <col min="8712" max="8959" width="9.140625" style="30"/>
    <col min="8960" max="8960" width="35" style="30" customWidth="1"/>
    <col min="8961" max="8961" width="30.85546875" style="30" customWidth="1"/>
    <col min="8962" max="8962" width="9.140625" style="30"/>
    <col min="8963" max="8963" width="13.7109375" style="30" customWidth="1"/>
    <col min="8964" max="8964" width="13.28515625" style="30" customWidth="1"/>
    <col min="8965" max="8965" width="13" style="30" customWidth="1"/>
    <col min="8966" max="8966" width="14.85546875" style="30" customWidth="1"/>
    <col min="8967" max="8967" width="26.7109375" style="30" customWidth="1"/>
    <col min="8968" max="9215" width="9.140625" style="30"/>
    <col min="9216" max="9216" width="35" style="30" customWidth="1"/>
    <col min="9217" max="9217" width="30.85546875" style="30" customWidth="1"/>
    <col min="9218" max="9218" width="9.140625" style="30"/>
    <col min="9219" max="9219" width="13.7109375" style="30" customWidth="1"/>
    <col min="9220" max="9220" width="13.28515625" style="30" customWidth="1"/>
    <col min="9221" max="9221" width="13" style="30" customWidth="1"/>
    <col min="9222" max="9222" width="14.85546875" style="30" customWidth="1"/>
    <col min="9223" max="9223" width="26.7109375" style="30" customWidth="1"/>
    <col min="9224" max="9471" width="9.140625" style="30"/>
    <col min="9472" max="9472" width="35" style="30" customWidth="1"/>
    <col min="9473" max="9473" width="30.85546875" style="30" customWidth="1"/>
    <col min="9474" max="9474" width="9.140625" style="30"/>
    <col min="9475" max="9475" width="13.7109375" style="30" customWidth="1"/>
    <col min="9476" max="9476" width="13.28515625" style="30" customWidth="1"/>
    <col min="9477" max="9477" width="13" style="30" customWidth="1"/>
    <col min="9478" max="9478" width="14.85546875" style="30" customWidth="1"/>
    <col min="9479" max="9479" width="26.7109375" style="30" customWidth="1"/>
    <col min="9480" max="9727" width="9.140625" style="30"/>
    <col min="9728" max="9728" width="35" style="30" customWidth="1"/>
    <col min="9729" max="9729" width="30.85546875" style="30" customWidth="1"/>
    <col min="9730" max="9730" width="9.140625" style="30"/>
    <col min="9731" max="9731" width="13.7109375" style="30" customWidth="1"/>
    <col min="9732" max="9732" width="13.28515625" style="30" customWidth="1"/>
    <col min="9733" max="9733" width="13" style="30" customWidth="1"/>
    <col min="9734" max="9734" width="14.85546875" style="30" customWidth="1"/>
    <col min="9735" max="9735" width="26.7109375" style="30" customWidth="1"/>
    <col min="9736" max="9983" width="9.140625" style="30"/>
    <col min="9984" max="9984" width="35" style="30" customWidth="1"/>
    <col min="9985" max="9985" width="30.85546875" style="30" customWidth="1"/>
    <col min="9986" max="9986" width="9.140625" style="30"/>
    <col min="9987" max="9987" width="13.7109375" style="30" customWidth="1"/>
    <col min="9988" max="9988" width="13.28515625" style="30" customWidth="1"/>
    <col min="9989" max="9989" width="13" style="30" customWidth="1"/>
    <col min="9990" max="9990" width="14.85546875" style="30" customWidth="1"/>
    <col min="9991" max="9991" width="26.7109375" style="30" customWidth="1"/>
    <col min="9992" max="10239" width="9.140625" style="30"/>
    <col min="10240" max="10240" width="35" style="30" customWidth="1"/>
    <col min="10241" max="10241" width="30.85546875" style="30" customWidth="1"/>
    <col min="10242" max="10242" width="9.140625" style="30"/>
    <col min="10243" max="10243" width="13.7109375" style="30" customWidth="1"/>
    <col min="10244" max="10244" width="13.28515625" style="30" customWidth="1"/>
    <col min="10245" max="10245" width="13" style="30" customWidth="1"/>
    <col min="10246" max="10246" width="14.85546875" style="30" customWidth="1"/>
    <col min="10247" max="10247" width="26.7109375" style="30" customWidth="1"/>
    <col min="10248" max="10495" width="9.140625" style="30"/>
    <col min="10496" max="10496" width="35" style="30" customWidth="1"/>
    <col min="10497" max="10497" width="30.85546875" style="30" customWidth="1"/>
    <col min="10498" max="10498" width="9.140625" style="30"/>
    <col min="10499" max="10499" width="13.7109375" style="30" customWidth="1"/>
    <col min="10500" max="10500" width="13.28515625" style="30" customWidth="1"/>
    <col min="10501" max="10501" width="13" style="30" customWidth="1"/>
    <col min="10502" max="10502" width="14.85546875" style="30" customWidth="1"/>
    <col min="10503" max="10503" width="26.7109375" style="30" customWidth="1"/>
    <col min="10504" max="10751" width="9.140625" style="30"/>
    <col min="10752" max="10752" width="35" style="30" customWidth="1"/>
    <col min="10753" max="10753" width="30.85546875" style="30" customWidth="1"/>
    <col min="10754" max="10754" width="9.140625" style="30"/>
    <col min="10755" max="10755" width="13.7109375" style="30" customWidth="1"/>
    <col min="10756" max="10756" width="13.28515625" style="30" customWidth="1"/>
    <col min="10757" max="10757" width="13" style="30" customWidth="1"/>
    <col min="10758" max="10758" width="14.85546875" style="30" customWidth="1"/>
    <col min="10759" max="10759" width="26.7109375" style="30" customWidth="1"/>
    <col min="10760" max="11007" width="9.140625" style="30"/>
    <col min="11008" max="11008" width="35" style="30" customWidth="1"/>
    <col min="11009" max="11009" width="30.85546875" style="30" customWidth="1"/>
    <col min="11010" max="11010" width="9.140625" style="30"/>
    <col min="11011" max="11011" width="13.7109375" style="30" customWidth="1"/>
    <col min="11012" max="11012" width="13.28515625" style="30" customWidth="1"/>
    <col min="11013" max="11013" width="13" style="30" customWidth="1"/>
    <col min="11014" max="11014" width="14.85546875" style="30" customWidth="1"/>
    <col min="11015" max="11015" width="26.7109375" style="30" customWidth="1"/>
    <col min="11016" max="11263" width="9.140625" style="30"/>
    <col min="11264" max="11264" width="35" style="30" customWidth="1"/>
    <col min="11265" max="11265" width="30.85546875" style="30" customWidth="1"/>
    <col min="11266" max="11266" width="9.140625" style="30"/>
    <col min="11267" max="11267" width="13.7109375" style="30" customWidth="1"/>
    <col min="11268" max="11268" width="13.28515625" style="30" customWidth="1"/>
    <col min="11269" max="11269" width="13" style="30" customWidth="1"/>
    <col min="11270" max="11270" width="14.85546875" style="30" customWidth="1"/>
    <col min="11271" max="11271" width="26.7109375" style="30" customWidth="1"/>
    <col min="11272" max="11519" width="9.140625" style="30"/>
    <col min="11520" max="11520" width="35" style="30" customWidth="1"/>
    <col min="11521" max="11521" width="30.85546875" style="30" customWidth="1"/>
    <col min="11522" max="11522" width="9.140625" style="30"/>
    <col min="11523" max="11523" width="13.7109375" style="30" customWidth="1"/>
    <col min="11524" max="11524" width="13.28515625" style="30" customWidth="1"/>
    <col min="11525" max="11525" width="13" style="30" customWidth="1"/>
    <col min="11526" max="11526" width="14.85546875" style="30" customWidth="1"/>
    <col min="11527" max="11527" width="26.7109375" style="30" customWidth="1"/>
    <col min="11528" max="11775" width="9.140625" style="30"/>
    <col min="11776" max="11776" width="35" style="30" customWidth="1"/>
    <col min="11777" max="11777" width="30.85546875" style="30" customWidth="1"/>
    <col min="11778" max="11778" width="9.140625" style="30"/>
    <col min="11779" max="11779" width="13.7109375" style="30" customWidth="1"/>
    <col min="11780" max="11780" width="13.28515625" style="30" customWidth="1"/>
    <col min="11781" max="11781" width="13" style="30" customWidth="1"/>
    <col min="11782" max="11782" width="14.85546875" style="30" customWidth="1"/>
    <col min="11783" max="11783" width="26.7109375" style="30" customWidth="1"/>
    <col min="11784" max="12031" width="9.140625" style="30"/>
    <col min="12032" max="12032" width="35" style="30" customWidth="1"/>
    <col min="12033" max="12033" width="30.85546875" style="30" customWidth="1"/>
    <col min="12034" max="12034" width="9.140625" style="30"/>
    <col min="12035" max="12035" width="13.7109375" style="30" customWidth="1"/>
    <col min="12036" max="12036" width="13.28515625" style="30" customWidth="1"/>
    <col min="12037" max="12037" width="13" style="30" customWidth="1"/>
    <col min="12038" max="12038" width="14.85546875" style="30" customWidth="1"/>
    <col min="12039" max="12039" width="26.7109375" style="30" customWidth="1"/>
    <col min="12040" max="12287" width="9.140625" style="30"/>
    <col min="12288" max="12288" width="35" style="30" customWidth="1"/>
    <col min="12289" max="12289" width="30.85546875" style="30" customWidth="1"/>
    <col min="12290" max="12290" width="9.140625" style="30"/>
    <col min="12291" max="12291" width="13.7109375" style="30" customWidth="1"/>
    <col min="12292" max="12292" width="13.28515625" style="30" customWidth="1"/>
    <col min="12293" max="12293" width="13" style="30" customWidth="1"/>
    <col min="12294" max="12294" width="14.85546875" style="30" customWidth="1"/>
    <col min="12295" max="12295" width="26.7109375" style="30" customWidth="1"/>
    <col min="12296" max="12543" width="9.140625" style="30"/>
    <col min="12544" max="12544" width="35" style="30" customWidth="1"/>
    <col min="12545" max="12545" width="30.85546875" style="30" customWidth="1"/>
    <col min="12546" max="12546" width="9.140625" style="30"/>
    <col min="12547" max="12547" width="13.7109375" style="30" customWidth="1"/>
    <col min="12548" max="12548" width="13.28515625" style="30" customWidth="1"/>
    <col min="12549" max="12549" width="13" style="30" customWidth="1"/>
    <col min="12550" max="12550" width="14.85546875" style="30" customWidth="1"/>
    <col min="12551" max="12551" width="26.7109375" style="30" customWidth="1"/>
    <col min="12552" max="12799" width="9.140625" style="30"/>
    <col min="12800" max="12800" width="35" style="30" customWidth="1"/>
    <col min="12801" max="12801" width="30.85546875" style="30" customWidth="1"/>
    <col min="12802" max="12802" width="9.140625" style="30"/>
    <col min="12803" max="12803" width="13.7109375" style="30" customWidth="1"/>
    <col min="12804" max="12804" width="13.28515625" style="30" customWidth="1"/>
    <col min="12805" max="12805" width="13" style="30" customWidth="1"/>
    <col min="12806" max="12806" width="14.85546875" style="30" customWidth="1"/>
    <col min="12807" max="12807" width="26.7109375" style="30" customWidth="1"/>
    <col min="12808" max="13055" width="9.140625" style="30"/>
    <col min="13056" max="13056" width="35" style="30" customWidth="1"/>
    <col min="13057" max="13057" width="30.85546875" style="30" customWidth="1"/>
    <col min="13058" max="13058" width="9.140625" style="30"/>
    <col min="13059" max="13059" width="13.7109375" style="30" customWidth="1"/>
    <col min="13060" max="13060" width="13.28515625" style="30" customWidth="1"/>
    <col min="13061" max="13061" width="13" style="30" customWidth="1"/>
    <col min="13062" max="13062" width="14.85546875" style="30" customWidth="1"/>
    <col min="13063" max="13063" width="26.7109375" style="30" customWidth="1"/>
    <col min="13064" max="13311" width="9.140625" style="30"/>
    <col min="13312" max="13312" width="35" style="30" customWidth="1"/>
    <col min="13313" max="13313" width="30.85546875" style="30" customWidth="1"/>
    <col min="13314" max="13314" width="9.140625" style="30"/>
    <col min="13315" max="13315" width="13.7109375" style="30" customWidth="1"/>
    <col min="13316" max="13316" width="13.28515625" style="30" customWidth="1"/>
    <col min="13317" max="13317" width="13" style="30" customWidth="1"/>
    <col min="13318" max="13318" width="14.85546875" style="30" customWidth="1"/>
    <col min="13319" max="13319" width="26.7109375" style="30" customWidth="1"/>
    <col min="13320" max="13567" width="9.140625" style="30"/>
    <col min="13568" max="13568" width="35" style="30" customWidth="1"/>
    <col min="13569" max="13569" width="30.85546875" style="30" customWidth="1"/>
    <col min="13570" max="13570" width="9.140625" style="30"/>
    <col min="13571" max="13571" width="13.7109375" style="30" customWidth="1"/>
    <col min="13572" max="13572" width="13.28515625" style="30" customWidth="1"/>
    <col min="13573" max="13573" width="13" style="30" customWidth="1"/>
    <col min="13574" max="13574" width="14.85546875" style="30" customWidth="1"/>
    <col min="13575" max="13575" width="26.7109375" style="30" customWidth="1"/>
    <col min="13576" max="13823" width="9.140625" style="30"/>
    <col min="13824" max="13824" width="35" style="30" customWidth="1"/>
    <col min="13825" max="13825" width="30.85546875" style="30" customWidth="1"/>
    <col min="13826" max="13826" width="9.140625" style="30"/>
    <col min="13827" max="13827" width="13.7109375" style="30" customWidth="1"/>
    <col min="13828" max="13828" width="13.28515625" style="30" customWidth="1"/>
    <col min="13829" max="13829" width="13" style="30" customWidth="1"/>
    <col min="13830" max="13830" width="14.85546875" style="30" customWidth="1"/>
    <col min="13831" max="13831" width="26.7109375" style="30" customWidth="1"/>
    <col min="13832" max="14079" width="9.140625" style="30"/>
    <col min="14080" max="14080" width="35" style="30" customWidth="1"/>
    <col min="14081" max="14081" width="30.85546875" style="30" customWidth="1"/>
    <col min="14082" max="14082" width="9.140625" style="30"/>
    <col min="14083" max="14083" width="13.7109375" style="30" customWidth="1"/>
    <col min="14084" max="14084" width="13.28515625" style="30" customWidth="1"/>
    <col min="14085" max="14085" width="13" style="30" customWidth="1"/>
    <col min="14086" max="14086" width="14.85546875" style="30" customWidth="1"/>
    <col min="14087" max="14087" width="26.7109375" style="30" customWidth="1"/>
    <col min="14088" max="14335" width="9.140625" style="30"/>
    <col min="14336" max="14336" width="35" style="30" customWidth="1"/>
    <col min="14337" max="14337" width="30.85546875" style="30" customWidth="1"/>
    <col min="14338" max="14338" width="9.140625" style="30"/>
    <col min="14339" max="14339" width="13.7109375" style="30" customWidth="1"/>
    <col min="14340" max="14340" width="13.28515625" style="30" customWidth="1"/>
    <col min="14341" max="14341" width="13" style="30" customWidth="1"/>
    <col min="14342" max="14342" width="14.85546875" style="30" customWidth="1"/>
    <col min="14343" max="14343" width="26.7109375" style="30" customWidth="1"/>
    <col min="14344" max="14591" width="9.140625" style="30"/>
    <col min="14592" max="14592" width="35" style="30" customWidth="1"/>
    <col min="14593" max="14593" width="30.85546875" style="30" customWidth="1"/>
    <col min="14594" max="14594" width="9.140625" style="30"/>
    <col min="14595" max="14595" width="13.7109375" style="30" customWidth="1"/>
    <col min="14596" max="14596" width="13.28515625" style="30" customWidth="1"/>
    <col min="14597" max="14597" width="13" style="30" customWidth="1"/>
    <col min="14598" max="14598" width="14.85546875" style="30" customWidth="1"/>
    <col min="14599" max="14599" width="26.7109375" style="30" customWidth="1"/>
    <col min="14600" max="14847" width="9.140625" style="30"/>
    <col min="14848" max="14848" width="35" style="30" customWidth="1"/>
    <col min="14849" max="14849" width="30.85546875" style="30" customWidth="1"/>
    <col min="14850" max="14850" width="9.140625" style="30"/>
    <col min="14851" max="14851" width="13.7109375" style="30" customWidth="1"/>
    <col min="14852" max="14852" width="13.28515625" style="30" customWidth="1"/>
    <col min="14853" max="14853" width="13" style="30" customWidth="1"/>
    <col min="14854" max="14854" width="14.85546875" style="30" customWidth="1"/>
    <col min="14855" max="14855" width="26.7109375" style="30" customWidth="1"/>
    <col min="14856" max="15103" width="9.140625" style="30"/>
    <col min="15104" max="15104" width="35" style="30" customWidth="1"/>
    <col min="15105" max="15105" width="30.85546875" style="30" customWidth="1"/>
    <col min="15106" max="15106" width="9.140625" style="30"/>
    <col min="15107" max="15107" width="13.7109375" style="30" customWidth="1"/>
    <col min="15108" max="15108" width="13.28515625" style="30" customWidth="1"/>
    <col min="15109" max="15109" width="13" style="30" customWidth="1"/>
    <col min="15110" max="15110" width="14.85546875" style="30" customWidth="1"/>
    <col min="15111" max="15111" width="26.7109375" style="30" customWidth="1"/>
    <col min="15112" max="15359" width="9.140625" style="30"/>
    <col min="15360" max="15360" width="35" style="30" customWidth="1"/>
    <col min="15361" max="15361" width="30.85546875" style="30" customWidth="1"/>
    <col min="15362" max="15362" width="9.140625" style="30"/>
    <col min="15363" max="15363" width="13.7109375" style="30" customWidth="1"/>
    <col min="15364" max="15364" width="13.28515625" style="30" customWidth="1"/>
    <col min="15365" max="15365" width="13" style="30" customWidth="1"/>
    <col min="15366" max="15366" width="14.85546875" style="30" customWidth="1"/>
    <col min="15367" max="15367" width="26.7109375" style="30" customWidth="1"/>
    <col min="15368" max="15615" width="9.140625" style="30"/>
    <col min="15616" max="15616" width="35" style="30" customWidth="1"/>
    <col min="15617" max="15617" width="30.85546875" style="30" customWidth="1"/>
    <col min="15618" max="15618" width="9.140625" style="30"/>
    <col min="15619" max="15619" width="13.7109375" style="30" customWidth="1"/>
    <col min="15620" max="15620" width="13.28515625" style="30" customWidth="1"/>
    <col min="15621" max="15621" width="13" style="30" customWidth="1"/>
    <col min="15622" max="15622" width="14.85546875" style="30" customWidth="1"/>
    <col min="15623" max="15623" width="26.7109375" style="30" customWidth="1"/>
    <col min="15624" max="15871" width="9.140625" style="30"/>
    <col min="15872" max="15872" width="35" style="30" customWidth="1"/>
    <col min="15873" max="15873" width="30.85546875" style="30" customWidth="1"/>
    <col min="15874" max="15874" width="9.140625" style="30"/>
    <col min="15875" max="15875" width="13.7109375" style="30" customWidth="1"/>
    <col min="15876" max="15876" width="13.28515625" style="30" customWidth="1"/>
    <col min="15877" max="15877" width="13" style="30" customWidth="1"/>
    <col min="15878" max="15878" width="14.85546875" style="30" customWidth="1"/>
    <col min="15879" max="15879" width="26.7109375" style="30" customWidth="1"/>
    <col min="15880" max="16127" width="9.140625" style="30"/>
    <col min="16128" max="16128" width="35" style="30" customWidth="1"/>
    <col min="16129" max="16129" width="30.85546875" style="30" customWidth="1"/>
    <col min="16130" max="16130" width="9.140625" style="30"/>
    <col min="16131" max="16131" width="13.7109375" style="30" customWidth="1"/>
    <col min="16132" max="16132" width="13.28515625" style="30" customWidth="1"/>
    <col min="16133" max="16133" width="13" style="30" customWidth="1"/>
    <col min="16134" max="16134" width="14.85546875" style="30" customWidth="1"/>
    <col min="16135" max="16135" width="26.7109375" style="30" customWidth="1"/>
    <col min="16136" max="16384" width="9.140625" style="30"/>
  </cols>
  <sheetData>
    <row r="1" spans="1:7" x14ac:dyDescent="0.2">
      <c r="G1" s="31" t="s">
        <v>433</v>
      </c>
    </row>
    <row r="2" spans="1:7" x14ac:dyDescent="0.2">
      <c r="G2" s="31"/>
    </row>
    <row r="3" spans="1:7" ht="67.5" customHeight="1" x14ac:dyDescent="0.2">
      <c r="A3" s="1"/>
      <c r="B3" s="230" t="s">
        <v>432</v>
      </c>
      <c r="C3" s="230"/>
      <c r="D3" s="230"/>
      <c r="E3" s="230"/>
      <c r="F3" s="230"/>
      <c r="G3" s="230"/>
    </row>
    <row r="4" spans="1:7" x14ac:dyDescent="0.2">
      <c r="A4" s="1"/>
      <c r="B4" s="1"/>
      <c r="C4" s="1"/>
      <c r="D4" s="2"/>
      <c r="E4" s="1"/>
      <c r="F4" s="1"/>
      <c r="G4" s="3"/>
    </row>
    <row r="5" spans="1:7" x14ac:dyDescent="0.2">
      <c r="A5" s="3"/>
      <c r="B5" s="3"/>
      <c r="C5" s="3"/>
      <c r="D5" s="4"/>
      <c r="E5" s="232" t="s">
        <v>3</v>
      </c>
      <c r="F5" s="232"/>
      <c r="G5" s="194" t="s">
        <v>4</v>
      </c>
    </row>
    <row r="6" spans="1:7" x14ac:dyDescent="0.2">
      <c r="A6" s="189" t="s">
        <v>5</v>
      </c>
      <c r="B6" s="189"/>
      <c r="C6" s="193" t="s">
        <v>6</v>
      </c>
      <c r="D6" s="193"/>
      <c r="E6" s="5"/>
      <c r="F6" s="5"/>
      <c r="G6" s="199"/>
    </row>
    <row r="7" spans="1:7" ht="38.25" x14ac:dyDescent="0.2">
      <c r="A7" s="6" t="s">
        <v>7</v>
      </c>
      <c r="B7" s="7" t="s">
        <v>8</v>
      </c>
      <c r="C7" s="7" t="s">
        <v>9</v>
      </c>
      <c r="D7" s="6" t="s">
        <v>10</v>
      </c>
      <c r="E7" s="7" t="s">
        <v>11</v>
      </c>
      <c r="F7" s="7" t="s">
        <v>12</v>
      </c>
      <c r="G7" s="8"/>
    </row>
    <row r="8" spans="1:7" ht="38.25" customHeight="1" x14ac:dyDescent="0.2">
      <c r="A8" s="201">
        <v>1</v>
      </c>
      <c r="B8" s="194" t="s">
        <v>266</v>
      </c>
      <c r="C8" s="58" t="s">
        <v>267</v>
      </c>
      <c r="D8" s="8" t="s">
        <v>16</v>
      </c>
      <c r="E8" s="125">
        <v>0</v>
      </c>
      <c r="F8" s="125">
        <v>0</v>
      </c>
      <c r="G8" s="190">
        <f>((F10/E10+F11/E11+F12/E12)/3)/(F13/E13)*100</f>
        <v>103.70069211497733</v>
      </c>
    </row>
    <row r="9" spans="1:7" ht="51" x14ac:dyDescent="0.2">
      <c r="A9" s="201"/>
      <c r="B9" s="195"/>
      <c r="C9" s="58" t="s">
        <v>268</v>
      </c>
      <c r="D9" s="8" t="s">
        <v>16</v>
      </c>
      <c r="E9" s="125">
        <v>0</v>
      </c>
      <c r="F9" s="125">
        <v>0</v>
      </c>
      <c r="G9" s="191"/>
    </row>
    <row r="10" spans="1:7" ht="102" x14ac:dyDescent="0.2">
      <c r="A10" s="201"/>
      <c r="B10" s="195"/>
      <c r="C10" s="58" t="s">
        <v>269</v>
      </c>
      <c r="D10" s="8" t="s">
        <v>30</v>
      </c>
      <c r="E10" s="125">
        <v>36</v>
      </c>
      <c r="F10" s="125">
        <v>36</v>
      </c>
      <c r="G10" s="191"/>
    </row>
    <row r="11" spans="1:7" ht="127.5" x14ac:dyDescent="0.2">
      <c r="A11" s="201"/>
      <c r="B11" s="195"/>
      <c r="C11" s="58" t="s">
        <v>270</v>
      </c>
      <c r="D11" s="8" t="s">
        <v>30</v>
      </c>
      <c r="E11" s="125">
        <v>36</v>
      </c>
      <c r="F11" s="125">
        <v>36</v>
      </c>
      <c r="G11" s="191"/>
    </row>
    <row r="12" spans="1:7" ht="76.5" x14ac:dyDescent="0.2">
      <c r="A12" s="201"/>
      <c r="B12" s="195"/>
      <c r="C12" s="58" t="s">
        <v>271</v>
      </c>
      <c r="D12" s="8" t="s">
        <v>30</v>
      </c>
      <c r="E12" s="125">
        <v>300</v>
      </c>
      <c r="F12" s="125">
        <v>300</v>
      </c>
      <c r="G12" s="191"/>
    </row>
    <row r="13" spans="1:7" x14ac:dyDescent="0.2">
      <c r="A13" s="201"/>
      <c r="B13" s="195"/>
      <c r="C13" s="75" t="s">
        <v>38</v>
      </c>
      <c r="D13" s="49" t="s">
        <v>21</v>
      </c>
      <c r="E13" s="83">
        <f>E14</f>
        <v>18731.72596</v>
      </c>
      <c r="F13" s="83">
        <f>F14</f>
        <v>18063.260310000001</v>
      </c>
      <c r="G13" s="191"/>
    </row>
    <row r="14" spans="1:7" x14ac:dyDescent="0.2">
      <c r="A14" s="202"/>
      <c r="B14" s="199"/>
      <c r="C14" s="58" t="s">
        <v>22</v>
      </c>
      <c r="D14" s="8" t="s">
        <v>21</v>
      </c>
      <c r="E14" s="93">
        <v>18731.72596</v>
      </c>
      <c r="F14" s="93">
        <v>18063.260310000001</v>
      </c>
      <c r="G14" s="192"/>
    </row>
  </sheetData>
  <mergeCells count="8">
    <mergeCell ref="A8:A14"/>
    <mergeCell ref="B8:B14"/>
    <mergeCell ref="G8:G14"/>
    <mergeCell ref="B3:G3"/>
    <mergeCell ref="E5:F5"/>
    <mergeCell ref="G5:G6"/>
    <mergeCell ref="A6:B6"/>
    <mergeCell ref="C6:D6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Normal="100" zoomScalePageLayoutView="87" workbookViewId="0">
      <selection activeCell="E1" sqref="E1:F1048576"/>
    </sheetView>
  </sheetViews>
  <sheetFormatPr defaultRowHeight="12.75" x14ac:dyDescent="0.2"/>
  <cols>
    <col min="1" max="1" width="9.140625" style="30"/>
    <col min="2" max="2" width="35" style="30" customWidth="1"/>
    <col min="3" max="3" width="30.85546875" style="30" customWidth="1"/>
    <col min="4" max="4" width="9.140625" style="30"/>
    <col min="5" max="5" width="13" style="30" customWidth="1"/>
    <col min="6" max="6" width="14.85546875" style="30" customWidth="1"/>
    <col min="7" max="7" width="26.7109375" style="30" customWidth="1"/>
    <col min="8" max="255" width="9.140625" style="30"/>
    <col min="256" max="256" width="35" style="30" customWidth="1"/>
    <col min="257" max="257" width="30.85546875" style="30" customWidth="1"/>
    <col min="258" max="258" width="9.140625" style="30"/>
    <col min="259" max="259" width="13.7109375" style="30" customWidth="1"/>
    <col min="260" max="260" width="13.28515625" style="30" customWidth="1"/>
    <col min="261" max="261" width="13" style="30" customWidth="1"/>
    <col min="262" max="262" width="14.85546875" style="30" customWidth="1"/>
    <col min="263" max="263" width="26.7109375" style="30" customWidth="1"/>
    <col min="264" max="511" width="9.140625" style="30"/>
    <col min="512" max="512" width="35" style="30" customWidth="1"/>
    <col min="513" max="513" width="30.85546875" style="30" customWidth="1"/>
    <col min="514" max="514" width="9.140625" style="30"/>
    <col min="515" max="515" width="13.7109375" style="30" customWidth="1"/>
    <col min="516" max="516" width="13.28515625" style="30" customWidth="1"/>
    <col min="517" max="517" width="13" style="30" customWidth="1"/>
    <col min="518" max="518" width="14.85546875" style="30" customWidth="1"/>
    <col min="519" max="519" width="26.7109375" style="30" customWidth="1"/>
    <col min="520" max="767" width="9.140625" style="30"/>
    <col min="768" max="768" width="35" style="30" customWidth="1"/>
    <col min="769" max="769" width="30.85546875" style="30" customWidth="1"/>
    <col min="770" max="770" width="9.140625" style="30"/>
    <col min="771" max="771" width="13.7109375" style="30" customWidth="1"/>
    <col min="772" max="772" width="13.28515625" style="30" customWidth="1"/>
    <col min="773" max="773" width="13" style="30" customWidth="1"/>
    <col min="774" max="774" width="14.85546875" style="30" customWidth="1"/>
    <col min="775" max="775" width="26.7109375" style="30" customWidth="1"/>
    <col min="776" max="1023" width="9.140625" style="30"/>
    <col min="1024" max="1024" width="35" style="30" customWidth="1"/>
    <col min="1025" max="1025" width="30.85546875" style="30" customWidth="1"/>
    <col min="1026" max="1026" width="9.140625" style="30"/>
    <col min="1027" max="1027" width="13.7109375" style="30" customWidth="1"/>
    <col min="1028" max="1028" width="13.28515625" style="30" customWidth="1"/>
    <col min="1029" max="1029" width="13" style="30" customWidth="1"/>
    <col min="1030" max="1030" width="14.85546875" style="30" customWidth="1"/>
    <col min="1031" max="1031" width="26.7109375" style="30" customWidth="1"/>
    <col min="1032" max="1279" width="9.140625" style="30"/>
    <col min="1280" max="1280" width="35" style="30" customWidth="1"/>
    <col min="1281" max="1281" width="30.85546875" style="30" customWidth="1"/>
    <col min="1282" max="1282" width="9.140625" style="30"/>
    <col min="1283" max="1283" width="13.7109375" style="30" customWidth="1"/>
    <col min="1284" max="1284" width="13.28515625" style="30" customWidth="1"/>
    <col min="1285" max="1285" width="13" style="30" customWidth="1"/>
    <col min="1286" max="1286" width="14.85546875" style="30" customWidth="1"/>
    <col min="1287" max="1287" width="26.7109375" style="30" customWidth="1"/>
    <col min="1288" max="1535" width="9.140625" style="30"/>
    <col min="1536" max="1536" width="35" style="30" customWidth="1"/>
    <col min="1537" max="1537" width="30.85546875" style="30" customWidth="1"/>
    <col min="1538" max="1538" width="9.140625" style="30"/>
    <col min="1539" max="1539" width="13.7109375" style="30" customWidth="1"/>
    <col min="1540" max="1540" width="13.28515625" style="30" customWidth="1"/>
    <col min="1541" max="1541" width="13" style="30" customWidth="1"/>
    <col min="1542" max="1542" width="14.85546875" style="30" customWidth="1"/>
    <col min="1543" max="1543" width="26.7109375" style="30" customWidth="1"/>
    <col min="1544" max="1791" width="9.140625" style="30"/>
    <col min="1792" max="1792" width="35" style="30" customWidth="1"/>
    <col min="1793" max="1793" width="30.85546875" style="30" customWidth="1"/>
    <col min="1794" max="1794" width="9.140625" style="30"/>
    <col min="1795" max="1795" width="13.7109375" style="30" customWidth="1"/>
    <col min="1796" max="1796" width="13.28515625" style="30" customWidth="1"/>
    <col min="1797" max="1797" width="13" style="30" customWidth="1"/>
    <col min="1798" max="1798" width="14.85546875" style="30" customWidth="1"/>
    <col min="1799" max="1799" width="26.7109375" style="30" customWidth="1"/>
    <col min="1800" max="2047" width="9.140625" style="30"/>
    <col min="2048" max="2048" width="35" style="30" customWidth="1"/>
    <col min="2049" max="2049" width="30.85546875" style="30" customWidth="1"/>
    <col min="2050" max="2050" width="9.140625" style="30"/>
    <col min="2051" max="2051" width="13.7109375" style="30" customWidth="1"/>
    <col min="2052" max="2052" width="13.28515625" style="30" customWidth="1"/>
    <col min="2053" max="2053" width="13" style="30" customWidth="1"/>
    <col min="2054" max="2054" width="14.85546875" style="30" customWidth="1"/>
    <col min="2055" max="2055" width="26.7109375" style="30" customWidth="1"/>
    <col min="2056" max="2303" width="9.140625" style="30"/>
    <col min="2304" max="2304" width="35" style="30" customWidth="1"/>
    <col min="2305" max="2305" width="30.85546875" style="30" customWidth="1"/>
    <col min="2306" max="2306" width="9.140625" style="30"/>
    <col min="2307" max="2307" width="13.7109375" style="30" customWidth="1"/>
    <col min="2308" max="2308" width="13.28515625" style="30" customWidth="1"/>
    <col min="2309" max="2309" width="13" style="30" customWidth="1"/>
    <col min="2310" max="2310" width="14.85546875" style="30" customWidth="1"/>
    <col min="2311" max="2311" width="26.7109375" style="30" customWidth="1"/>
    <col min="2312" max="2559" width="9.140625" style="30"/>
    <col min="2560" max="2560" width="35" style="30" customWidth="1"/>
    <col min="2561" max="2561" width="30.85546875" style="30" customWidth="1"/>
    <col min="2562" max="2562" width="9.140625" style="30"/>
    <col min="2563" max="2563" width="13.7109375" style="30" customWidth="1"/>
    <col min="2564" max="2564" width="13.28515625" style="30" customWidth="1"/>
    <col min="2565" max="2565" width="13" style="30" customWidth="1"/>
    <col min="2566" max="2566" width="14.85546875" style="30" customWidth="1"/>
    <col min="2567" max="2567" width="26.7109375" style="30" customWidth="1"/>
    <col min="2568" max="2815" width="9.140625" style="30"/>
    <col min="2816" max="2816" width="35" style="30" customWidth="1"/>
    <col min="2817" max="2817" width="30.85546875" style="30" customWidth="1"/>
    <col min="2818" max="2818" width="9.140625" style="30"/>
    <col min="2819" max="2819" width="13.7109375" style="30" customWidth="1"/>
    <col min="2820" max="2820" width="13.28515625" style="30" customWidth="1"/>
    <col min="2821" max="2821" width="13" style="30" customWidth="1"/>
    <col min="2822" max="2822" width="14.85546875" style="30" customWidth="1"/>
    <col min="2823" max="2823" width="26.7109375" style="30" customWidth="1"/>
    <col min="2824" max="3071" width="9.140625" style="30"/>
    <col min="3072" max="3072" width="35" style="30" customWidth="1"/>
    <col min="3073" max="3073" width="30.85546875" style="30" customWidth="1"/>
    <col min="3074" max="3074" width="9.140625" style="30"/>
    <col min="3075" max="3075" width="13.7109375" style="30" customWidth="1"/>
    <col min="3076" max="3076" width="13.28515625" style="30" customWidth="1"/>
    <col min="3077" max="3077" width="13" style="30" customWidth="1"/>
    <col min="3078" max="3078" width="14.85546875" style="30" customWidth="1"/>
    <col min="3079" max="3079" width="26.7109375" style="30" customWidth="1"/>
    <col min="3080" max="3327" width="9.140625" style="30"/>
    <col min="3328" max="3328" width="35" style="30" customWidth="1"/>
    <col min="3329" max="3329" width="30.85546875" style="30" customWidth="1"/>
    <col min="3330" max="3330" width="9.140625" style="30"/>
    <col min="3331" max="3331" width="13.7109375" style="30" customWidth="1"/>
    <col min="3332" max="3332" width="13.28515625" style="30" customWidth="1"/>
    <col min="3333" max="3333" width="13" style="30" customWidth="1"/>
    <col min="3334" max="3334" width="14.85546875" style="30" customWidth="1"/>
    <col min="3335" max="3335" width="26.7109375" style="30" customWidth="1"/>
    <col min="3336" max="3583" width="9.140625" style="30"/>
    <col min="3584" max="3584" width="35" style="30" customWidth="1"/>
    <col min="3585" max="3585" width="30.85546875" style="30" customWidth="1"/>
    <col min="3586" max="3586" width="9.140625" style="30"/>
    <col min="3587" max="3587" width="13.7109375" style="30" customWidth="1"/>
    <col min="3588" max="3588" width="13.28515625" style="30" customWidth="1"/>
    <col min="3589" max="3589" width="13" style="30" customWidth="1"/>
    <col min="3590" max="3590" width="14.85546875" style="30" customWidth="1"/>
    <col min="3591" max="3591" width="26.7109375" style="30" customWidth="1"/>
    <col min="3592" max="3839" width="9.140625" style="30"/>
    <col min="3840" max="3840" width="35" style="30" customWidth="1"/>
    <col min="3841" max="3841" width="30.85546875" style="30" customWidth="1"/>
    <col min="3842" max="3842" width="9.140625" style="30"/>
    <col min="3843" max="3843" width="13.7109375" style="30" customWidth="1"/>
    <col min="3844" max="3844" width="13.28515625" style="30" customWidth="1"/>
    <col min="3845" max="3845" width="13" style="30" customWidth="1"/>
    <col min="3846" max="3846" width="14.85546875" style="30" customWidth="1"/>
    <col min="3847" max="3847" width="26.7109375" style="30" customWidth="1"/>
    <col min="3848" max="4095" width="9.140625" style="30"/>
    <col min="4096" max="4096" width="35" style="30" customWidth="1"/>
    <col min="4097" max="4097" width="30.85546875" style="30" customWidth="1"/>
    <col min="4098" max="4098" width="9.140625" style="30"/>
    <col min="4099" max="4099" width="13.7109375" style="30" customWidth="1"/>
    <col min="4100" max="4100" width="13.28515625" style="30" customWidth="1"/>
    <col min="4101" max="4101" width="13" style="30" customWidth="1"/>
    <col min="4102" max="4102" width="14.85546875" style="30" customWidth="1"/>
    <col min="4103" max="4103" width="26.7109375" style="30" customWidth="1"/>
    <col min="4104" max="4351" width="9.140625" style="30"/>
    <col min="4352" max="4352" width="35" style="30" customWidth="1"/>
    <col min="4353" max="4353" width="30.85546875" style="30" customWidth="1"/>
    <col min="4354" max="4354" width="9.140625" style="30"/>
    <col min="4355" max="4355" width="13.7109375" style="30" customWidth="1"/>
    <col min="4356" max="4356" width="13.28515625" style="30" customWidth="1"/>
    <col min="4357" max="4357" width="13" style="30" customWidth="1"/>
    <col min="4358" max="4358" width="14.85546875" style="30" customWidth="1"/>
    <col min="4359" max="4359" width="26.7109375" style="30" customWidth="1"/>
    <col min="4360" max="4607" width="9.140625" style="30"/>
    <col min="4608" max="4608" width="35" style="30" customWidth="1"/>
    <col min="4609" max="4609" width="30.85546875" style="30" customWidth="1"/>
    <col min="4610" max="4610" width="9.140625" style="30"/>
    <col min="4611" max="4611" width="13.7109375" style="30" customWidth="1"/>
    <col min="4612" max="4612" width="13.28515625" style="30" customWidth="1"/>
    <col min="4613" max="4613" width="13" style="30" customWidth="1"/>
    <col min="4614" max="4614" width="14.85546875" style="30" customWidth="1"/>
    <col min="4615" max="4615" width="26.7109375" style="30" customWidth="1"/>
    <col min="4616" max="4863" width="9.140625" style="30"/>
    <col min="4864" max="4864" width="35" style="30" customWidth="1"/>
    <col min="4865" max="4865" width="30.85546875" style="30" customWidth="1"/>
    <col min="4866" max="4866" width="9.140625" style="30"/>
    <col min="4867" max="4867" width="13.7109375" style="30" customWidth="1"/>
    <col min="4868" max="4868" width="13.28515625" style="30" customWidth="1"/>
    <col min="4869" max="4869" width="13" style="30" customWidth="1"/>
    <col min="4870" max="4870" width="14.85546875" style="30" customWidth="1"/>
    <col min="4871" max="4871" width="26.7109375" style="30" customWidth="1"/>
    <col min="4872" max="5119" width="9.140625" style="30"/>
    <col min="5120" max="5120" width="35" style="30" customWidth="1"/>
    <col min="5121" max="5121" width="30.85546875" style="30" customWidth="1"/>
    <col min="5122" max="5122" width="9.140625" style="30"/>
    <col min="5123" max="5123" width="13.7109375" style="30" customWidth="1"/>
    <col min="5124" max="5124" width="13.28515625" style="30" customWidth="1"/>
    <col min="5125" max="5125" width="13" style="30" customWidth="1"/>
    <col min="5126" max="5126" width="14.85546875" style="30" customWidth="1"/>
    <col min="5127" max="5127" width="26.7109375" style="30" customWidth="1"/>
    <col min="5128" max="5375" width="9.140625" style="30"/>
    <col min="5376" max="5376" width="35" style="30" customWidth="1"/>
    <col min="5377" max="5377" width="30.85546875" style="30" customWidth="1"/>
    <col min="5378" max="5378" width="9.140625" style="30"/>
    <col min="5379" max="5379" width="13.7109375" style="30" customWidth="1"/>
    <col min="5380" max="5380" width="13.28515625" style="30" customWidth="1"/>
    <col min="5381" max="5381" width="13" style="30" customWidth="1"/>
    <col min="5382" max="5382" width="14.85546875" style="30" customWidth="1"/>
    <col min="5383" max="5383" width="26.7109375" style="30" customWidth="1"/>
    <col min="5384" max="5631" width="9.140625" style="30"/>
    <col min="5632" max="5632" width="35" style="30" customWidth="1"/>
    <col min="5633" max="5633" width="30.85546875" style="30" customWidth="1"/>
    <col min="5634" max="5634" width="9.140625" style="30"/>
    <col min="5635" max="5635" width="13.7109375" style="30" customWidth="1"/>
    <col min="5636" max="5636" width="13.28515625" style="30" customWidth="1"/>
    <col min="5637" max="5637" width="13" style="30" customWidth="1"/>
    <col min="5638" max="5638" width="14.85546875" style="30" customWidth="1"/>
    <col min="5639" max="5639" width="26.7109375" style="30" customWidth="1"/>
    <col min="5640" max="5887" width="9.140625" style="30"/>
    <col min="5888" max="5888" width="35" style="30" customWidth="1"/>
    <col min="5889" max="5889" width="30.85546875" style="30" customWidth="1"/>
    <col min="5890" max="5890" width="9.140625" style="30"/>
    <col min="5891" max="5891" width="13.7109375" style="30" customWidth="1"/>
    <col min="5892" max="5892" width="13.28515625" style="30" customWidth="1"/>
    <col min="5893" max="5893" width="13" style="30" customWidth="1"/>
    <col min="5894" max="5894" width="14.85546875" style="30" customWidth="1"/>
    <col min="5895" max="5895" width="26.7109375" style="30" customWidth="1"/>
    <col min="5896" max="6143" width="9.140625" style="30"/>
    <col min="6144" max="6144" width="35" style="30" customWidth="1"/>
    <col min="6145" max="6145" width="30.85546875" style="30" customWidth="1"/>
    <col min="6146" max="6146" width="9.140625" style="30"/>
    <col min="6147" max="6147" width="13.7109375" style="30" customWidth="1"/>
    <col min="6148" max="6148" width="13.28515625" style="30" customWidth="1"/>
    <col min="6149" max="6149" width="13" style="30" customWidth="1"/>
    <col min="6150" max="6150" width="14.85546875" style="30" customWidth="1"/>
    <col min="6151" max="6151" width="26.7109375" style="30" customWidth="1"/>
    <col min="6152" max="6399" width="9.140625" style="30"/>
    <col min="6400" max="6400" width="35" style="30" customWidth="1"/>
    <col min="6401" max="6401" width="30.85546875" style="30" customWidth="1"/>
    <col min="6402" max="6402" width="9.140625" style="30"/>
    <col min="6403" max="6403" width="13.7109375" style="30" customWidth="1"/>
    <col min="6404" max="6404" width="13.28515625" style="30" customWidth="1"/>
    <col min="6405" max="6405" width="13" style="30" customWidth="1"/>
    <col min="6406" max="6406" width="14.85546875" style="30" customWidth="1"/>
    <col min="6407" max="6407" width="26.7109375" style="30" customWidth="1"/>
    <col min="6408" max="6655" width="9.140625" style="30"/>
    <col min="6656" max="6656" width="35" style="30" customWidth="1"/>
    <col min="6657" max="6657" width="30.85546875" style="30" customWidth="1"/>
    <col min="6658" max="6658" width="9.140625" style="30"/>
    <col min="6659" max="6659" width="13.7109375" style="30" customWidth="1"/>
    <col min="6660" max="6660" width="13.28515625" style="30" customWidth="1"/>
    <col min="6661" max="6661" width="13" style="30" customWidth="1"/>
    <col min="6662" max="6662" width="14.85546875" style="30" customWidth="1"/>
    <col min="6663" max="6663" width="26.7109375" style="30" customWidth="1"/>
    <col min="6664" max="6911" width="9.140625" style="30"/>
    <col min="6912" max="6912" width="35" style="30" customWidth="1"/>
    <col min="6913" max="6913" width="30.85546875" style="30" customWidth="1"/>
    <col min="6914" max="6914" width="9.140625" style="30"/>
    <col min="6915" max="6915" width="13.7109375" style="30" customWidth="1"/>
    <col min="6916" max="6916" width="13.28515625" style="30" customWidth="1"/>
    <col min="6917" max="6917" width="13" style="30" customWidth="1"/>
    <col min="6918" max="6918" width="14.85546875" style="30" customWidth="1"/>
    <col min="6919" max="6919" width="26.7109375" style="30" customWidth="1"/>
    <col min="6920" max="7167" width="9.140625" style="30"/>
    <col min="7168" max="7168" width="35" style="30" customWidth="1"/>
    <col min="7169" max="7169" width="30.85546875" style="30" customWidth="1"/>
    <col min="7170" max="7170" width="9.140625" style="30"/>
    <col min="7171" max="7171" width="13.7109375" style="30" customWidth="1"/>
    <col min="7172" max="7172" width="13.28515625" style="30" customWidth="1"/>
    <col min="7173" max="7173" width="13" style="30" customWidth="1"/>
    <col min="7174" max="7174" width="14.85546875" style="30" customWidth="1"/>
    <col min="7175" max="7175" width="26.7109375" style="30" customWidth="1"/>
    <col min="7176" max="7423" width="9.140625" style="30"/>
    <col min="7424" max="7424" width="35" style="30" customWidth="1"/>
    <col min="7425" max="7425" width="30.85546875" style="30" customWidth="1"/>
    <col min="7426" max="7426" width="9.140625" style="30"/>
    <col min="7427" max="7427" width="13.7109375" style="30" customWidth="1"/>
    <col min="7428" max="7428" width="13.28515625" style="30" customWidth="1"/>
    <col min="7429" max="7429" width="13" style="30" customWidth="1"/>
    <col min="7430" max="7430" width="14.85546875" style="30" customWidth="1"/>
    <col min="7431" max="7431" width="26.7109375" style="30" customWidth="1"/>
    <col min="7432" max="7679" width="9.140625" style="30"/>
    <col min="7680" max="7680" width="35" style="30" customWidth="1"/>
    <col min="7681" max="7681" width="30.85546875" style="30" customWidth="1"/>
    <col min="7682" max="7682" width="9.140625" style="30"/>
    <col min="7683" max="7683" width="13.7109375" style="30" customWidth="1"/>
    <col min="7684" max="7684" width="13.28515625" style="30" customWidth="1"/>
    <col min="7685" max="7685" width="13" style="30" customWidth="1"/>
    <col min="7686" max="7686" width="14.85546875" style="30" customWidth="1"/>
    <col min="7687" max="7687" width="26.7109375" style="30" customWidth="1"/>
    <col min="7688" max="7935" width="9.140625" style="30"/>
    <col min="7936" max="7936" width="35" style="30" customWidth="1"/>
    <col min="7937" max="7937" width="30.85546875" style="30" customWidth="1"/>
    <col min="7938" max="7938" width="9.140625" style="30"/>
    <col min="7939" max="7939" width="13.7109375" style="30" customWidth="1"/>
    <col min="7940" max="7940" width="13.28515625" style="30" customWidth="1"/>
    <col min="7941" max="7941" width="13" style="30" customWidth="1"/>
    <col min="7942" max="7942" width="14.85546875" style="30" customWidth="1"/>
    <col min="7943" max="7943" width="26.7109375" style="30" customWidth="1"/>
    <col min="7944" max="8191" width="9.140625" style="30"/>
    <col min="8192" max="8192" width="35" style="30" customWidth="1"/>
    <col min="8193" max="8193" width="30.85546875" style="30" customWidth="1"/>
    <col min="8194" max="8194" width="9.140625" style="30"/>
    <col min="8195" max="8195" width="13.7109375" style="30" customWidth="1"/>
    <col min="8196" max="8196" width="13.28515625" style="30" customWidth="1"/>
    <col min="8197" max="8197" width="13" style="30" customWidth="1"/>
    <col min="8198" max="8198" width="14.85546875" style="30" customWidth="1"/>
    <col min="8199" max="8199" width="26.7109375" style="30" customWidth="1"/>
    <col min="8200" max="8447" width="9.140625" style="30"/>
    <col min="8448" max="8448" width="35" style="30" customWidth="1"/>
    <col min="8449" max="8449" width="30.85546875" style="30" customWidth="1"/>
    <col min="8450" max="8450" width="9.140625" style="30"/>
    <col min="8451" max="8451" width="13.7109375" style="30" customWidth="1"/>
    <col min="8452" max="8452" width="13.28515625" style="30" customWidth="1"/>
    <col min="8453" max="8453" width="13" style="30" customWidth="1"/>
    <col min="8454" max="8454" width="14.85546875" style="30" customWidth="1"/>
    <col min="8455" max="8455" width="26.7109375" style="30" customWidth="1"/>
    <col min="8456" max="8703" width="9.140625" style="30"/>
    <col min="8704" max="8704" width="35" style="30" customWidth="1"/>
    <col min="8705" max="8705" width="30.85546875" style="30" customWidth="1"/>
    <col min="8706" max="8706" width="9.140625" style="30"/>
    <col min="8707" max="8707" width="13.7109375" style="30" customWidth="1"/>
    <col min="8708" max="8708" width="13.28515625" style="30" customWidth="1"/>
    <col min="8709" max="8709" width="13" style="30" customWidth="1"/>
    <col min="8710" max="8710" width="14.85546875" style="30" customWidth="1"/>
    <col min="8711" max="8711" width="26.7109375" style="30" customWidth="1"/>
    <col min="8712" max="8959" width="9.140625" style="30"/>
    <col min="8960" max="8960" width="35" style="30" customWidth="1"/>
    <col min="8961" max="8961" width="30.85546875" style="30" customWidth="1"/>
    <col min="8962" max="8962" width="9.140625" style="30"/>
    <col min="8963" max="8963" width="13.7109375" style="30" customWidth="1"/>
    <col min="8964" max="8964" width="13.28515625" style="30" customWidth="1"/>
    <col min="8965" max="8965" width="13" style="30" customWidth="1"/>
    <col min="8966" max="8966" width="14.85546875" style="30" customWidth="1"/>
    <col min="8967" max="8967" width="26.7109375" style="30" customWidth="1"/>
    <col min="8968" max="9215" width="9.140625" style="30"/>
    <col min="9216" max="9216" width="35" style="30" customWidth="1"/>
    <col min="9217" max="9217" width="30.85546875" style="30" customWidth="1"/>
    <col min="9218" max="9218" width="9.140625" style="30"/>
    <col min="9219" max="9219" width="13.7109375" style="30" customWidth="1"/>
    <col min="9220" max="9220" width="13.28515625" style="30" customWidth="1"/>
    <col min="9221" max="9221" width="13" style="30" customWidth="1"/>
    <col min="9222" max="9222" width="14.85546875" style="30" customWidth="1"/>
    <col min="9223" max="9223" width="26.7109375" style="30" customWidth="1"/>
    <col min="9224" max="9471" width="9.140625" style="30"/>
    <col min="9472" max="9472" width="35" style="30" customWidth="1"/>
    <col min="9473" max="9473" width="30.85546875" style="30" customWidth="1"/>
    <col min="9474" max="9474" width="9.140625" style="30"/>
    <col min="9475" max="9475" width="13.7109375" style="30" customWidth="1"/>
    <col min="9476" max="9476" width="13.28515625" style="30" customWidth="1"/>
    <col min="9477" max="9477" width="13" style="30" customWidth="1"/>
    <col min="9478" max="9478" width="14.85546875" style="30" customWidth="1"/>
    <col min="9479" max="9479" width="26.7109375" style="30" customWidth="1"/>
    <col min="9480" max="9727" width="9.140625" style="30"/>
    <col min="9728" max="9728" width="35" style="30" customWidth="1"/>
    <col min="9729" max="9729" width="30.85546875" style="30" customWidth="1"/>
    <col min="9730" max="9730" width="9.140625" style="30"/>
    <col min="9731" max="9731" width="13.7109375" style="30" customWidth="1"/>
    <col min="9732" max="9732" width="13.28515625" style="30" customWidth="1"/>
    <col min="9733" max="9733" width="13" style="30" customWidth="1"/>
    <col min="9734" max="9734" width="14.85546875" style="30" customWidth="1"/>
    <col min="9735" max="9735" width="26.7109375" style="30" customWidth="1"/>
    <col min="9736" max="9983" width="9.140625" style="30"/>
    <col min="9984" max="9984" width="35" style="30" customWidth="1"/>
    <col min="9985" max="9985" width="30.85546875" style="30" customWidth="1"/>
    <col min="9986" max="9986" width="9.140625" style="30"/>
    <col min="9987" max="9987" width="13.7109375" style="30" customWidth="1"/>
    <col min="9988" max="9988" width="13.28515625" style="30" customWidth="1"/>
    <col min="9989" max="9989" width="13" style="30" customWidth="1"/>
    <col min="9990" max="9990" width="14.85546875" style="30" customWidth="1"/>
    <col min="9991" max="9991" width="26.7109375" style="30" customWidth="1"/>
    <col min="9992" max="10239" width="9.140625" style="30"/>
    <col min="10240" max="10240" width="35" style="30" customWidth="1"/>
    <col min="10241" max="10241" width="30.85546875" style="30" customWidth="1"/>
    <col min="10242" max="10242" width="9.140625" style="30"/>
    <col min="10243" max="10243" width="13.7109375" style="30" customWidth="1"/>
    <col min="10244" max="10244" width="13.28515625" style="30" customWidth="1"/>
    <col min="10245" max="10245" width="13" style="30" customWidth="1"/>
    <col min="10246" max="10246" width="14.85546875" style="30" customWidth="1"/>
    <col min="10247" max="10247" width="26.7109375" style="30" customWidth="1"/>
    <col min="10248" max="10495" width="9.140625" style="30"/>
    <col min="10496" max="10496" width="35" style="30" customWidth="1"/>
    <col min="10497" max="10497" width="30.85546875" style="30" customWidth="1"/>
    <col min="10498" max="10498" width="9.140625" style="30"/>
    <col min="10499" max="10499" width="13.7109375" style="30" customWidth="1"/>
    <col min="10500" max="10500" width="13.28515625" style="30" customWidth="1"/>
    <col min="10501" max="10501" width="13" style="30" customWidth="1"/>
    <col min="10502" max="10502" width="14.85546875" style="30" customWidth="1"/>
    <col min="10503" max="10503" width="26.7109375" style="30" customWidth="1"/>
    <col min="10504" max="10751" width="9.140625" style="30"/>
    <col min="10752" max="10752" width="35" style="30" customWidth="1"/>
    <col min="10753" max="10753" width="30.85546875" style="30" customWidth="1"/>
    <col min="10754" max="10754" width="9.140625" style="30"/>
    <col min="10755" max="10755" width="13.7109375" style="30" customWidth="1"/>
    <col min="10756" max="10756" width="13.28515625" style="30" customWidth="1"/>
    <col min="10757" max="10757" width="13" style="30" customWidth="1"/>
    <col min="10758" max="10758" width="14.85546875" style="30" customWidth="1"/>
    <col min="10759" max="10759" width="26.7109375" style="30" customWidth="1"/>
    <col min="10760" max="11007" width="9.140625" style="30"/>
    <col min="11008" max="11008" width="35" style="30" customWidth="1"/>
    <col min="11009" max="11009" width="30.85546875" style="30" customWidth="1"/>
    <col min="11010" max="11010" width="9.140625" style="30"/>
    <col min="11011" max="11011" width="13.7109375" style="30" customWidth="1"/>
    <col min="11012" max="11012" width="13.28515625" style="30" customWidth="1"/>
    <col min="11013" max="11013" width="13" style="30" customWidth="1"/>
    <col min="11014" max="11014" width="14.85546875" style="30" customWidth="1"/>
    <col min="11015" max="11015" width="26.7109375" style="30" customWidth="1"/>
    <col min="11016" max="11263" width="9.140625" style="30"/>
    <col min="11264" max="11264" width="35" style="30" customWidth="1"/>
    <col min="11265" max="11265" width="30.85546875" style="30" customWidth="1"/>
    <col min="11266" max="11266" width="9.140625" style="30"/>
    <col min="11267" max="11267" width="13.7109375" style="30" customWidth="1"/>
    <col min="11268" max="11268" width="13.28515625" style="30" customWidth="1"/>
    <col min="11269" max="11269" width="13" style="30" customWidth="1"/>
    <col min="11270" max="11270" width="14.85546875" style="30" customWidth="1"/>
    <col min="11271" max="11271" width="26.7109375" style="30" customWidth="1"/>
    <col min="11272" max="11519" width="9.140625" style="30"/>
    <col min="11520" max="11520" width="35" style="30" customWidth="1"/>
    <col min="11521" max="11521" width="30.85546875" style="30" customWidth="1"/>
    <col min="11522" max="11522" width="9.140625" style="30"/>
    <col min="11523" max="11523" width="13.7109375" style="30" customWidth="1"/>
    <col min="11524" max="11524" width="13.28515625" style="30" customWidth="1"/>
    <col min="11525" max="11525" width="13" style="30" customWidth="1"/>
    <col min="11526" max="11526" width="14.85546875" style="30" customWidth="1"/>
    <col min="11527" max="11527" width="26.7109375" style="30" customWidth="1"/>
    <col min="11528" max="11775" width="9.140625" style="30"/>
    <col min="11776" max="11776" width="35" style="30" customWidth="1"/>
    <col min="11777" max="11777" width="30.85546875" style="30" customWidth="1"/>
    <col min="11778" max="11778" width="9.140625" style="30"/>
    <col min="11779" max="11779" width="13.7109375" style="30" customWidth="1"/>
    <col min="11780" max="11780" width="13.28515625" style="30" customWidth="1"/>
    <col min="11781" max="11781" width="13" style="30" customWidth="1"/>
    <col min="11782" max="11782" width="14.85546875" style="30" customWidth="1"/>
    <col min="11783" max="11783" width="26.7109375" style="30" customWidth="1"/>
    <col min="11784" max="12031" width="9.140625" style="30"/>
    <col min="12032" max="12032" width="35" style="30" customWidth="1"/>
    <col min="12033" max="12033" width="30.85546875" style="30" customWidth="1"/>
    <col min="12034" max="12034" width="9.140625" style="30"/>
    <col min="12035" max="12035" width="13.7109375" style="30" customWidth="1"/>
    <col min="12036" max="12036" width="13.28515625" style="30" customWidth="1"/>
    <col min="12037" max="12037" width="13" style="30" customWidth="1"/>
    <col min="12038" max="12038" width="14.85546875" style="30" customWidth="1"/>
    <col min="12039" max="12039" width="26.7109375" style="30" customWidth="1"/>
    <col min="12040" max="12287" width="9.140625" style="30"/>
    <col min="12288" max="12288" width="35" style="30" customWidth="1"/>
    <col min="12289" max="12289" width="30.85546875" style="30" customWidth="1"/>
    <col min="12290" max="12290" width="9.140625" style="30"/>
    <col min="12291" max="12291" width="13.7109375" style="30" customWidth="1"/>
    <col min="12292" max="12292" width="13.28515625" style="30" customWidth="1"/>
    <col min="12293" max="12293" width="13" style="30" customWidth="1"/>
    <col min="12294" max="12294" width="14.85546875" style="30" customWidth="1"/>
    <col min="12295" max="12295" width="26.7109375" style="30" customWidth="1"/>
    <col min="12296" max="12543" width="9.140625" style="30"/>
    <col min="12544" max="12544" width="35" style="30" customWidth="1"/>
    <col min="12545" max="12545" width="30.85546875" style="30" customWidth="1"/>
    <col min="12546" max="12546" width="9.140625" style="30"/>
    <col min="12547" max="12547" width="13.7109375" style="30" customWidth="1"/>
    <col min="12548" max="12548" width="13.28515625" style="30" customWidth="1"/>
    <col min="12549" max="12549" width="13" style="30" customWidth="1"/>
    <col min="12550" max="12550" width="14.85546875" style="30" customWidth="1"/>
    <col min="12551" max="12551" width="26.7109375" style="30" customWidth="1"/>
    <col min="12552" max="12799" width="9.140625" style="30"/>
    <col min="12800" max="12800" width="35" style="30" customWidth="1"/>
    <col min="12801" max="12801" width="30.85546875" style="30" customWidth="1"/>
    <col min="12802" max="12802" width="9.140625" style="30"/>
    <col min="12803" max="12803" width="13.7109375" style="30" customWidth="1"/>
    <col min="12804" max="12804" width="13.28515625" style="30" customWidth="1"/>
    <col min="12805" max="12805" width="13" style="30" customWidth="1"/>
    <col min="12806" max="12806" width="14.85546875" style="30" customWidth="1"/>
    <col min="12807" max="12807" width="26.7109375" style="30" customWidth="1"/>
    <col min="12808" max="13055" width="9.140625" style="30"/>
    <col min="13056" max="13056" width="35" style="30" customWidth="1"/>
    <col min="13057" max="13057" width="30.85546875" style="30" customWidth="1"/>
    <col min="13058" max="13058" width="9.140625" style="30"/>
    <col min="13059" max="13059" width="13.7109375" style="30" customWidth="1"/>
    <col min="13060" max="13060" width="13.28515625" style="30" customWidth="1"/>
    <col min="13061" max="13061" width="13" style="30" customWidth="1"/>
    <col min="13062" max="13062" width="14.85546875" style="30" customWidth="1"/>
    <col min="13063" max="13063" width="26.7109375" style="30" customWidth="1"/>
    <col min="13064" max="13311" width="9.140625" style="30"/>
    <col min="13312" max="13312" width="35" style="30" customWidth="1"/>
    <col min="13313" max="13313" width="30.85546875" style="30" customWidth="1"/>
    <col min="13314" max="13314" width="9.140625" style="30"/>
    <col min="13315" max="13315" width="13.7109375" style="30" customWidth="1"/>
    <col min="13316" max="13316" width="13.28515625" style="30" customWidth="1"/>
    <col min="13317" max="13317" width="13" style="30" customWidth="1"/>
    <col min="13318" max="13318" width="14.85546875" style="30" customWidth="1"/>
    <col min="13319" max="13319" width="26.7109375" style="30" customWidth="1"/>
    <col min="13320" max="13567" width="9.140625" style="30"/>
    <col min="13568" max="13568" width="35" style="30" customWidth="1"/>
    <col min="13569" max="13569" width="30.85546875" style="30" customWidth="1"/>
    <col min="13570" max="13570" width="9.140625" style="30"/>
    <col min="13571" max="13571" width="13.7109375" style="30" customWidth="1"/>
    <col min="13572" max="13572" width="13.28515625" style="30" customWidth="1"/>
    <col min="13573" max="13573" width="13" style="30" customWidth="1"/>
    <col min="13574" max="13574" width="14.85546875" style="30" customWidth="1"/>
    <col min="13575" max="13575" width="26.7109375" style="30" customWidth="1"/>
    <col min="13576" max="13823" width="9.140625" style="30"/>
    <col min="13824" max="13824" width="35" style="30" customWidth="1"/>
    <col min="13825" max="13825" width="30.85546875" style="30" customWidth="1"/>
    <col min="13826" max="13826" width="9.140625" style="30"/>
    <col min="13827" max="13827" width="13.7109375" style="30" customWidth="1"/>
    <col min="13828" max="13828" width="13.28515625" style="30" customWidth="1"/>
    <col min="13829" max="13829" width="13" style="30" customWidth="1"/>
    <col min="13830" max="13830" width="14.85546875" style="30" customWidth="1"/>
    <col min="13831" max="13831" width="26.7109375" style="30" customWidth="1"/>
    <col min="13832" max="14079" width="9.140625" style="30"/>
    <col min="14080" max="14080" width="35" style="30" customWidth="1"/>
    <col min="14081" max="14081" width="30.85546875" style="30" customWidth="1"/>
    <col min="14082" max="14082" width="9.140625" style="30"/>
    <col min="14083" max="14083" width="13.7109375" style="30" customWidth="1"/>
    <col min="14084" max="14084" width="13.28515625" style="30" customWidth="1"/>
    <col min="14085" max="14085" width="13" style="30" customWidth="1"/>
    <col min="14086" max="14086" width="14.85546875" style="30" customWidth="1"/>
    <col min="14087" max="14087" width="26.7109375" style="30" customWidth="1"/>
    <col min="14088" max="14335" width="9.140625" style="30"/>
    <col min="14336" max="14336" width="35" style="30" customWidth="1"/>
    <col min="14337" max="14337" width="30.85546875" style="30" customWidth="1"/>
    <col min="14338" max="14338" width="9.140625" style="30"/>
    <col min="14339" max="14339" width="13.7109375" style="30" customWidth="1"/>
    <col min="14340" max="14340" width="13.28515625" style="30" customWidth="1"/>
    <col min="14341" max="14341" width="13" style="30" customWidth="1"/>
    <col min="14342" max="14342" width="14.85546875" style="30" customWidth="1"/>
    <col min="14343" max="14343" width="26.7109375" style="30" customWidth="1"/>
    <col min="14344" max="14591" width="9.140625" style="30"/>
    <col min="14592" max="14592" width="35" style="30" customWidth="1"/>
    <col min="14593" max="14593" width="30.85546875" style="30" customWidth="1"/>
    <col min="14594" max="14594" width="9.140625" style="30"/>
    <col min="14595" max="14595" width="13.7109375" style="30" customWidth="1"/>
    <col min="14596" max="14596" width="13.28515625" style="30" customWidth="1"/>
    <col min="14597" max="14597" width="13" style="30" customWidth="1"/>
    <col min="14598" max="14598" width="14.85546875" style="30" customWidth="1"/>
    <col min="14599" max="14599" width="26.7109375" style="30" customWidth="1"/>
    <col min="14600" max="14847" width="9.140625" style="30"/>
    <col min="14848" max="14848" width="35" style="30" customWidth="1"/>
    <col min="14849" max="14849" width="30.85546875" style="30" customWidth="1"/>
    <col min="14850" max="14850" width="9.140625" style="30"/>
    <col min="14851" max="14851" width="13.7109375" style="30" customWidth="1"/>
    <col min="14852" max="14852" width="13.28515625" style="30" customWidth="1"/>
    <col min="14853" max="14853" width="13" style="30" customWidth="1"/>
    <col min="14854" max="14854" width="14.85546875" style="30" customWidth="1"/>
    <col min="14855" max="14855" width="26.7109375" style="30" customWidth="1"/>
    <col min="14856" max="15103" width="9.140625" style="30"/>
    <col min="15104" max="15104" width="35" style="30" customWidth="1"/>
    <col min="15105" max="15105" width="30.85546875" style="30" customWidth="1"/>
    <col min="15106" max="15106" width="9.140625" style="30"/>
    <col min="15107" max="15107" width="13.7109375" style="30" customWidth="1"/>
    <col min="15108" max="15108" width="13.28515625" style="30" customWidth="1"/>
    <col min="15109" max="15109" width="13" style="30" customWidth="1"/>
    <col min="15110" max="15110" width="14.85546875" style="30" customWidth="1"/>
    <col min="15111" max="15111" width="26.7109375" style="30" customWidth="1"/>
    <col min="15112" max="15359" width="9.140625" style="30"/>
    <col min="15360" max="15360" width="35" style="30" customWidth="1"/>
    <col min="15361" max="15361" width="30.85546875" style="30" customWidth="1"/>
    <col min="15362" max="15362" width="9.140625" style="30"/>
    <col min="15363" max="15363" width="13.7109375" style="30" customWidth="1"/>
    <col min="15364" max="15364" width="13.28515625" style="30" customWidth="1"/>
    <col min="15365" max="15365" width="13" style="30" customWidth="1"/>
    <col min="15366" max="15366" width="14.85546875" style="30" customWidth="1"/>
    <col min="15367" max="15367" width="26.7109375" style="30" customWidth="1"/>
    <col min="15368" max="15615" width="9.140625" style="30"/>
    <col min="15616" max="15616" width="35" style="30" customWidth="1"/>
    <col min="15617" max="15617" width="30.85546875" style="30" customWidth="1"/>
    <col min="15618" max="15618" width="9.140625" style="30"/>
    <col min="15619" max="15619" width="13.7109375" style="30" customWidth="1"/>
    <col min="15620" max="15620" width="13.28515625" style="30" customWidth="1"/>
    <col min="15621" max="15621" width="13" style="30" customWidth="1"/>
    <col min="15622" max="15622" width="14.85546875" style="30" customWidth="1"/>
    <col min="15623" max="15623" width="26.7109375" style="30" customWidth="1"/>
    <col min="15624" max="15871" width="9.140625" style="30"/>
    <col min="15872" max="15872" width="35" style="30" customWidth="1"/>
    <col min="15873" max="15873" width="30.85546875" style="30" customWidth="1"/>
    <col min="15874" max="15874" width="9.140625" style="30"/>
    <col min="15875" max="15875" width="13.7109375" style="30" customWidth="1"/>
    <col min="15876" max="15876" width="13.28515625" style="30" customWidth="1"/>
    <col min="15877" max="15877" width="13" style="30" customWidth="1"/>
    <col min="15878" max="15878" width="14.85546875" style="30" customWidth="1"/>
    <col min="15879" max="15879" width="26.7109375" style="30" customWidth="1"/>
    <col min="15880" max="16127" width="9.140625" style="30"/>
    <col min="16128" max="16128" width="35" style="30" customWidth="1"/>
    <col min="16129" max="16129" width="30.85546875" style="30" customWidth="1"/>
    <col min="16130" max="16130" width="9.140625" style="30"/>
    <col min="16131" max="16131" width="13.7109375" style="30" customWidth="1"/>
    <col min="16132" max="16132" width="13.28515625" style="30" customWidth="1"/>
    <col min="16133" max="16133" width="13" style="30" customWidth="1"/>
    <col min="16134" max="16134" width="14.85546875" style="30" customWidth="1"/>
    <col min="16135" max="16135" width="26.7109375" style="30" customWidth="1"/>
    <col min="16136" max="16384" width="9.140625" style="30"/>
  </cols>
  <sheetData>
    <row r="1" spans="1:7" x14ac:dyDescent="0.2">
      <c r="G1" s="31" t="s">
        <v>426</v>
      </c>
    </row>
    <row r="2" spans="1:7" x14ac:dyDescent="0.2">
      <c r="G2" s="31"/>
    </row>
    <row r="3" spans="1:7" ht="67.5" customHeight="1" x14ac:dyDescent="0.2">
      <c r="A3" s="1"/>
      <c r="B3" s="230" t="s">
        <v>467</v>
      </c>
      <c r="C3" s="230"/>
      <c r="D3" s="230"/>
      <c r="E3" s="230"/>
      <c r="F3" s="230"/>
      <c r="G3" s="230"/>
    </row>
    <row r="4" spans="1:7" x14ac:dyDescent="0.2">
      <c r="A4" s="1"/>
      <c r="B4" s="1"/>
      <c r="C4" s="1"/>
      <c r="D4" s="2"/>
      <c r="E4" s="1"/>
      <c r="F4" s="1"/>
      <c r="G4" s="3"/>
    </row>
    <row r="5" spans="1:7" x14ac:dyDescent="0.2">
      <c r="A5" s="3"/>
      <c r="B5" s="3"/>
      <c r="C5" s="3"/>
      <c r="D5" s="4"/>
      <c r="E5" s="232" t="s">
        <v>3</v>
      </c>
      <c r="F5" s="232"/>
      <c r="G5" s="194" t="s">
        <v>4</v>
      </c>
    </row>
    <row r="6" spans="1:7" x14ac:dyDescent="0.2">
      <c r="A6" s="189" t="s">
        <v>5</v>
      </c>
      <c r="B6" s="189"/>
      <c r="C6" s="193" t="s">
        <v>6</v>
      </c>
      <c r="D6" s="193"/>
      <c r="E6" s="5"/>
      <c r="F6" s="5"/>
      <c r="G6" s="199"/>
    </row>
    <row r="7" spans="1:7" ht="38.25" x14ac:dyDescent="0.2">
      <c r="A7" s="6" t="s">
        <v>7</v>
      </c>
      <c r="B7" s="7" t="s">
        <v>8</v>
      </c>
      <c r="C7" s="7" t="s">
        <v>9</v>
      </c>
      <c r="D7" s="6" t="s">
        <v>10</v>
      </c>
      <c r="E7" s="7" t="s">
        <v>11</v>
      </c>
      <c r="F7" s="7" t="s">
        <v>12</v>
      </c>
      <c r="G7" s="8"/>
    </row>
    <row r="8" spans="1:7" ht="38.25" customHeight="1" x14ac:dyDescent="0.2">
      <c r="A8" s="193">
        <v>1</v>
      </c>
      <c r="B8" s="212" t="s">
        <v>468</v>
      </c>
      <c r="C8" s="213"/>
      <c r="D8" s="213"/>
      <c r="E8" s="213"/>
      <c r="F8" s="214"/>
      <c r="G8" s="190">
        <f>((E10/F10+F16/E16+F20/E20+F21/E21+F23/E23+F24/E24+F25/E25)/7)/(F9/E9)*100</f>
        <v>129.67648948795843</v>
      </c>
    </row>
    <row r="9" spans="1:7" x14ac:dyDescent="0.2">
      <c r="A9" s="193"/>
      <c r="B9" s="212" t="s">
        <v>321</v>
      </c>
      <c r="C9" s="213"/>
      <c r="D9" s="213"/>
      <c r="E9" s="95">
        <f>E13+E17+E26</f>
        <v>306261.07608999999</v>
      </c>
      <c r="F9" s="95">
        <f>F13+F17+F26</f>
        <v>302301.65772000002</v>
      </c>
      <c r="G9" s="192"/>
    </row>
    <row r="10" spans="1:7" ht="114.75" x14ac:dyDescent="0.2">
      <c r="A10" s="193"/>
      <c r="B10" s="194" t="s">
        <v>322</v>
      </c>
      <c r="C10" s="74" t="s">
        <v>323</v>
      </c>
      <c r="D10" s="59" t="s">
        <v>26</v>
      </c>
      <c r="E10" s="121">
        <v>150</v>
      </c>
      <c r="F10" s="121">
        <v>50</v>
      </c>
      <c r="G10" s="190">
        <f>(E10/F10)/1/(F13/E13)*100</f>
        <v>333.86626438488742</v>
      </c>
    </row>
    <row r="11" spans="1:7" ht="89.25" x14ac:dyDescent="0.2">
      <c r="A11" s="193"/>
      <c r="B11" s="195"/>
      <c r="C11" s="58" t="s">
        <v>324</v>
      </c>
      <c r="D11" s="59" t="s">
        <v>26</v>
      </c>
      <c r="E11" s="59">
        <v>15</v>
      </c>
      <c r="F11" s="59">
        <v>0</v>
      </c>
      <c r="G11" s="191"/>
    </row>
    <row r="12" spans="1:7" ht="51" x14ac:dyDescent="0.2">
      <c r="A12" s="193"/>
      <c r="B12" s="195"/>
      <c r="C12" s="58" t="s">
        <v>325</v>
      </c>
      <c r="D12" s="59" t="s">
        <v>99</v>
      </c>
      <c r="E12" s="59">
        <v>0</v>
      </c>
      <c r="F12" s="59">
        <v>0</v>
      </c>
      <c r="G12" s="191"/>
    </row>
    <row r="13" spans="1:7" x14ac:dyDescent="0.2">
      <c r="A13" s="193"/>
      <c r="B13" s="195"/>
      <c r="C13" s="75" t="s">
        <v>326</v>
      </c>
      <c r="D13" s="48" t="s">
        <v>327</v>
      </c>
      <c r="E13" s="106">
        <f>E14</f>
        <v>5991.2781800000002</v>
      </c>
      <c r="F13" s="106">
        <f>F14</f>
        <v>5383.5431900000003</v>
      </c>
      <c r="G13" s="191"/>
    </row>
    <row r="14" spans="1:7" x14ac:dyDescent="0.2">
      <c r="A14" s="193"/>
      <c r="B14" s="199"/>
      <c r="C14" s="109" t="s">
        <v>22</v>
      </c>
      <c r="D14" s="59" t="s">
        <v>21</v>
      </c>
      <c r="E14" s="85">
        <v>5991.2781800000002</v>
      </c>
      <c r="F14" s="85">
        <v>5383.5431900000003</v>
      </c>
      <c r="G14" s="192"/>
    </row>
    <row r="15" spans="1:7" ht="38.25" x14ac:dyDescent="0.2">
      <c r="A15" s="193"/>
      <c r="B15" s="194" t="s">
        <v>328</v>
      </c>
      <c r="C15" s="74" t="s">
        <v>329</v>
      </c>
      <c r="D15" s="59" t="s">
        <v>26</v>
      </c>
      <c r="E15" s="73">
        <v>45</v>
      </c>
      <c r="F15" s="73">
        <v>1</v>
      </c>
      <c r="G15" s="190">
        <f>(F16/E16/(F17/E17)*100)</f>
        <v>99.976398752780383</v>
      </c>
    </row>
    <row r="16" spans="1:7" ht="114.75" x14ac:dyDescent="0.2">
      <c r="A16" s="193"/>
      <c r="B16" s="187"/>
      <c r="C16" s="58" t="s">
        <v>330</v>
      </c>
      <c r="D16" s="59" t="s">
        <v>26</v>
      </c>
      <c r="E16" s="148">
        <v>300</v>
      </c>
      <c r="F16" s="148">
        <v>300</v>
      </c>
      <c r="G16" s="191"/>
    </row>
    <row r="17" spans="1:7" x14ac:dyDescent="0.2">
      <c r="A17" s="193"/>
      <c r="B17" s="187"/>
      <c r="C17" s="75" t="s">
        <v>326</v>
      </c>
      <c r="D17" s="48" t="s">
        <v>327</v>
      </c>
      <c r="E17" s="78">
        <f>SUM(E18:E19)</f>
        <v>254163.85284000001</v>
      </c>
      <c r="F17" s="78">
        <f>SUM(F18:F19)</f>
        <v>254223.85284000001</v>
      </c>
      <c r="G17" s="191"/>
    </row>
    <row r="18" spans="1:7" x14ac:dyDescent="0.2">
      <c r="A18" s="193"/>
      <c r="B18" s="187"/>
      <c r="C18" s="62" t="s">
        <v>31</v>
      </c>
      <c r="D18" s="59" t="s">
        <v>21</v>
      </c>
      <c r="E18" s="63">
        <v>3627</v>
      </c>
      <c r="F18" s="63">
        <v>3687</v>
      </c>
      <c r="G18" s="191"/>
    </row>
    <row r="19" spans="1:7" x14ac:dyDescent="0.2">
      <c r="A19" s="193"/>
      <c r="B19" s="188"/>
      <c r="C19" s="1" t="s">
        <v>22</v>
      </c>
      <c r="D19" s="59" t="s">
        <v>21</v>
      </c>
      <c r="E19" s="63">
        <v>250536.85284000001</v>
      </c>
      <c r="F19" s="63">
        <v>250536.85284000001</v>
      </c>
      <c r="G19" s="192"/>
    </row>
    <row r="20" spans="1:7" ht="63.75" x14ac:dyDescent="0.2">
      <c r="A20" s="193"/>
      <c r="B20" s="194" t="s">
        <v>331</v>
      </c>
      <c r="C20" s="58" t="s">
        <v>332</v>
      </c>
      <c r="D20" s="59" t="s">
        <v>333</v>
      </c>
      <c r="E20" s="59">
        <v>3</v>
      </c>
      <c r="F20" s="59">
        <v>3</v>
      </c>
      <c r="G20" s="190">
        <f>((F20/E20+F21/E21+F23/E23+F24/E24+F25/E25)/5)/(F26/E26)*100</f>
        <v>107.12703698106741</v>
      </c>
    </row>
    <row r="21" spans="1:7" ht="38.25" x14ac:dyDescent="0.2">
      <c r="A21" s="193"/>
      <c r="B21" s="195"/>
      <c r="C21" s="58" t="s">
        <v>334</v>
      </c>
      <c r="D21" s="59" t="s">
        <v>26</v>
      </c>
      <c r="E21" s="125">
        <v>300</v>
      </c>
      <c r="F21" s="125">
        <v>289.89999999999998</v>
      </c>
      <c r="G21" s="191"/>
    </row>
    <row r="22" spans="1:7" ht="63.75" x14ac:dyDescent="0.2">
      <c r="A22" s="193"/>
      <c r="B22" s="195"/>
      <c r="C22" s="58" t="s">
        <v>335</v>
      </c>
      <c r="D22" s="59" t="s">
        <v>26</v>
      </c>
      <c r="E22" s="125">
        <v>30</v>
      </c>
      <c r="F22" s="125">
        <v>12</v>
      </c>
      <c r="G22" s="191"/>
    </row>
    <row r="23" spans="1:7" ht="114.75" x14ac:dyDescent="0.2">
      <c r="A23" s="193"/>
      <c r="B23" s="195"/>
      <c r="C23" s="58" t="s">
        <v>336</v>
      </c>
      <c r="D23" s="59" t="s">
        <v>26</v>
      </c>
      <c r="E23" s="125">
        <v>300</v>
      </c>
      <c r="F23" s="125">
        <v>300</v>
      </c>
      <c r="G23" s="191"/>
    </row>
    <row r="24" spans="1:7" ht="76.5" x14ac:dyDescent="0.2">
      <c r="A24" s="193"/>
      <c r="B24" s="195"/>
      <c r="C24" s="58" t="s">
        <v>337</v>
      </c>
      <c r="D24" s="59" t="s">
        <v>26</v>
      </c>
      <c r="E24" s="59">
        <v>300</v>
      </c>
      <c r="F24" s="59">
        <v>300</v>
      </c>
      <c r="G24" s="191"/>
    </row>
    <row r="25" spans="1:7" ht="51" x14ac:dyDescent="0.2">
      <c r="A25" s="193"/>
      <c r="B25" s="195"/>
      <c r="C25" s="58" t="s">
        <v>338</v>
      </c>
      <c r="D25" s="59" t="s">
        <v>26</v>
      </c>
      <c r="E25" s="125">
        <v>300</v>
      </c>
      <c r="F25" s="125">
        <v>298.10000000000002</v>
      </c>
      <c r="G25" s="191"/>
    </row>
    <row r="26" spans="1:7" x14ac:dyDescent="0.2">
      <c r="A26" s="193"/>
      <c r="B26" s="195"/>
      <c r="C26" s="75" t="s">
        <v>326</v>
      </c>
      <c r="D26" s="48" t="s">
        <v>21</v>
      </c>
      <c r="E26" s="149">
        <f>SUM(E27:E29)</f>
        <v>46105.945069999994</v>
      </c>
      <c r="F26" s="149">
        <f>SUM(F27:F29)</f>
        <v>42694.261689999999</v>
      </c>
      <c r="G26" s="191"/>
    </row>
    <row r="27" spans="1:7" x14ac:dyDescent="0.2">
      <c r="A27" s="193"/>
      <c r="B27" s="195"/>
      <c r="C27" s="2" t="s">
        <v>51</v>
      </c>
      <c r="D27" s="8" t="s">
        <v>21</v>
      </c>
      <c r="E27" s="63">
        <v>0</v>
      </c>
      <c r="F27" s="63">
        <v>0</v>
      </c>
      <c r="G27" s="191"/>
    </row>
    <row r="28" spans="1:7" x14ac:dyDescent="0.2">
      <c r="A28" s="193"/>
      <c r="B28" s="195"/>
      <c r="C28" s="150" t="s">
        <v>31</v>
      </c>
      <c r="D28" s="8" t="s">
        <v>21</v>
      </c>
      <c r="E28" s="63">
        <v>432.58452</v>
      </c>
      <c r="F28" s="63">
        <v>432.58452</v>
      </c>
      <c r="G28" s="191"/>
    </row>
    <row r="29" spans="1:7" x14ac:dyDescent="0.2">
      <c r="A29" s="193"/>
      <c r="B29" s="199"/>
      <c r="C29" s="74" t="s">
        <v>22</v>
      </c>
      <c r="D29" s="8" t="s">
        <v>21</v>
      </c>
      <c r="E29" s="63">
        <v>45673.360549999998</v>
      </c>
      <c r="F29" s="142">
        <v>42261.677170000003</v>
      </c>
      <c r="G29" s="192"/>
    </row>
  </sheetData>
  <mergeCells count="15">
    <mergeCell ref="B3:G3"/>
    <mergeCell ref="E5:F5"/>
    <mergeCell ref="G5:G6"/>
    <mergeCell ref="A6:B6"/>
    <mergeCell ref="C6:D6"/>
    <mergeCell ref="A8:A29"/>
    <mergeCell ref="B8:F8"/>
    <mergeCell ref="G8:G9"/>
    <mergeCell ref="B9:D9"/>
    <mergeCell ref="B10:B14"/>
    <mergeCell ref="G10:G14"/>
    <mergeCell ref="B15:B19"/>
    <mergeCell ref="G15:G19"/>
    <mergeCell ref="B20:B29"/>
    <mergeCell ref="G20:G29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zoomScaleNormal="100" zoomScalePageLayoutView="87" workbookViewId="0">
      <selection activeCell="E1" sqref="E1:F1048576"/>
    </sheetView>
  </sheetViews>
  <sheetFormatPr defaultRowHeight="12.75" x14ac:dyDescent="0.2"/>
  <cols>
    <col min="1" max="1" width="9.140625" style="30"/>
    <col min="2" max="2" width="35" style="30" customWidth="1"/>
    <col min="3" max="3" width="30.85546875" style="30" customWidth="1"/>
    <col min="4" max="4" width="9.140625" style="30"/>
    <col min="5" max="5" width="13" style="30" customWidth="1"/>
    <col min="6" max="6" width="14.85546875" style="30" customWidth="1"/>
    <col min="7" max="7" width="26.7109375" style="30" customWidth="1"/>
    <col min="8" max="255" width="9.140625" style="30"/>
    <col min="256" max="256" width="35" style="30" customWidth="1"/>
    <col min="257" max="257" width="30.85546875" style="30" customWidth="1"/>
    <col min="258" max="258" width="9.140625" style="30"/>
    <col min="259" max="259" width="13.7109375" style="30" customWidth="1"/>
    <col min="260" max="260" width="13.28515625" style="30" customWidth="1"/>
    <col min="261" max="261" width="13" style="30" customWidth="1"/>
    <col min="262" max="262" width="14.85546875" style="30" customWidth="1"/>
    <col min="263" max="263" width="26.7109375" style="30" customWidth="1"/>
    <col min="264" max="511" width="9.140625" style="30"/>
    <col min="512" max="512" width="35" style="30" customWidth="1"/>
    <col min="513" max="513" width="30.85546875" style="30" customWidth="1"/>
    <col min="514" max="514" width="9.140625" style="30"/>
    <col min="515" max="515" width="13.7109375" style="30" customWidth="1"/>
    <col min="516" max="516" width="13.28515625" style="30" customWidth="1"/>
    <col min="517" max="517" width="13" style="30" customWidth="1"/>
    <col min="518" max="518" width="14.85546875" style="30" customWidth="1"/>
    <col min="519" max="519" width="26.7109375" style="30" customWidth="1"/>
    <col min="520" max="767" width="9.140625" style="30"/>
    <col min="768" max="768" width="35" style="30" customWidth="1"/>
    <col min="769" max="769" width="30.85546875" style="30" customWidth="1"/>
    <col min="770" max="770" width="9.140625" style="30"/>
    <col min="771" max="771" width="13.7109375" style="30" customWidth="1"/>
    <col min="772" max="772" width="13.28515625" style="30" customWidth="1"/>
    <col min="773" max="773" width="13" style="30" customWidth="1"/>
    <col min="774" max="774" width="14.85546875" style="30" customWidth="1"/>
    <col min="775" max="775" width="26.7109375" style="30" customWidth="1"/>
    <col min="776" max="1023" width="9.140625" style="30"/>
    <col min="1024" max="1024" width="35" style="30" customWidth="1"/>
    <col min="1025" max="1025" width="30.85546875" style="30" customWidth="1"/>
    <col min="1026" max="1026" width="9.140625" style="30"/>
    <col min="1027" max="1027" width="13.7109375" style="30" customWidth="1"/>
    <col min="1028" max="1028" width="13.28515625" style="30" customWidth="1"/>
    <col min="1029" max="1029" width="13" style="30" customWidth="1"/>
    <col min="1030" max="1030" width="14.85546875" style="30" customWidth="1"/>
    <col min="1031" max="1031" width="26.7109375" style="30" customWidth="1"/>
    <col min="1032" max="1279" width="9.140625" style="30"/>
    <col min="1280" max="1280" width="35" style="30" customWidth="1"/>
    <col min="1281" max="1281" width="30.85546875" style="30" customWidth="1"/>
    <col min="1282" max="1282" width="9.140625" style="30"/>
    <col min="1283" max="1283" width="13.7109375" style="30" customWidth="1"/>
    <col min="1284" max="1284" width="13.28515625" style="30" customWidth="1"/>
    <col min="1285" max="1285" width="13" style="30" customWidth="1"/>
    <col min="1286" max="1286" width="14.85546875" style="30" customWidth="1"/>
    <col min="1287" max="1287" width="26.7109375" style="30" customWidth="1"/>
    <col min="1288" max="1535" width="9.140625" style="30"/>
    <col min="1536" max="1536" width="35" style="30" customWidth="1"/>
    <col min="1537" max="1537" width="30.85546875" style="30" customWidth="1"/>
    <col min="1538" max="1538" width="9.140625" style="30"/>
    <col min="1539" max="1539" width="13.7109375" style="30" customWidth="1"/>
    <col min="1540" max="1540" width="13.28515625" style="30" customWidth="1"/>
    <col min="1541" max="1541" width="13" style="30" customWidth="1"/>
    <col min="1542" max="1542" width="14.85546875" style="30" customWidth="1"/>
    <col min="1543" max="1543" width="26.7109375" style="30" customWidth="1"/>
    <col min="1544" max="1791" width="9.140625" style="30"/>
    <col min="1792" max="1792" width="35" style="30" customWidth="1"/>
    <col min="1793" max="1793" width="30.85546875" style="30" customWidth="1"/>
    <col min="1794" max="1794" width="9.140625" style="30"/>
    <col min="1795" max="1795" width="13.7109375" style="30" customWidth="1"/>
    <col min="1796" max="1796" width="13.28515625" style="30" customWidth="1"/>
    <col min="1797" max="1797" width="13" style="30" customWidth="1"/>
    <col min="1798" max="1798" width="14.85546875" style="30" customWidth="1"/>
    <col min="1799" max="1799" width="26.7109375" style="30" customWidth="1"/>
    <col min="1800" max="2047" width="9.140625" style="30"/>
    <col min="2048" max="2048" width="35" style="30" customWidth="1"/>
    <col min="2049" max="2049" width="30.85546875" style="30" customWidth="1"/>
    <col min="2050" max="2050" width="9.140625" style="30"/>
    <col min="2051" max="2051" width="13.7109375" style="30" customWidth="1"/>
    <col min="2052" max="2052" width="13.28515625" style="30" customWidth="1"/>
    <col min="2053" max="2053" width="13" style="30" customWidth="1"/>
    <col min="2054" max="2054" width="14.85546875" style="30" customWidth="1"/>
    <col min="2055" max="2055" width="26.7109375" style="30" customWidth="1"/>
    <col min="2056" max="2303" width="9.140625" style="30"/>
    <col min="2304" max="2304" width="35" style="30" customWidth="1"/>
    <col min="2305" max="2305" width="30.85546875" style="30" customWidth="1"/>
    <col min="2306" max="2306" width="9.140625" style="30"/>
    <col min="2307" max="2307" width="13.7109375" style="30" customWidth="1"/>
    <col min="2308" max="2308" width="13.28515625" style="30" customWidth="1"/>
    <col min="2309" max="2309" width="13" style="30" customWidth="1"/>
    <col min="2310" max="2310" width="14.85546875" style="30" customWidth="1"/>
    <col min="2311" max="2311" width="26.7109375" style="30" customWidth="1"/>
    <col min="2312" max="2559" width="9.140625" style="30"/>
    <col min="2560" max="2560" width="35" style="30" customWidth="1"/>
    <col min="2561" max="2561" width="30.85546875" style="30" customWidth="1"/>
    <col min="2562" max="2562" width="9.140625" style="30"/>
    <col min="2563" max="2563" width="13.7109375" style="30" customWidth="1"/>
    <col min="2564" max="2564" width="13.28515625" style="30" customWidth="1"/>
    <col min="2565" max="2565" width="13" style="30" customWidth="1"/>
    <col min="2566" max="2566" width="14.85546875" style="30" customWidth="1"/>
    <col min="2567" max="2567" width="26.7109375" style="30" customWidth="1"/>
    <col min="2568" max="2815" width="9.140625" style="30"/>
    <col min="2816" max="2816" width="35" style="30" customWidth="1"/>
    <col min="2817" max="2817" width="30.85546875" style="30" customWidth="1"/>
    <col min="2818" max="2818" width="9.140625" style="30"/>
    <col min="2819" max="2819" width="13.7109375" style="30" customWidth="1"/>
    <col min="2820" max="2820" width="13.28515625" style="30" customWidth="1"/>
    <col min="2821" max="2821" width="13" style="30" customWidth="1"/>
    <col min="2822" max="2822" width="14.85546875" style="30" customWidth="1"/>
    <col min="2823" max="2823" width="26.7109375" style="30" customWidth="1"/>
    <col min="2824" max="3071" width="9.140625" style="30"/>
    <col min="3072" max="3072" width="35" style="30" customWidth="1"/>
    <col min="3073" max="3073" width="30.85546875" style="30" customWidth="1"/>
    <col min="3074" max="3074" width="9.140625" style="30"/>
    <col min="3075" max="3075" width="13.7109375" style="30" customWidth="1"/>
    <col min="3076" max="3076" width="13.28515625" style="30" customWidth="1"/>
    <col min="3077" max="3077" width="13" style="30" customWidth="1"/>
    <col min="3078" max="3078" width="14.85546875" style="30" customWidth="1"/>
    <col min="3079" max="3079" width="26.7109375" style="30" customWidth="1"/>
    <col min="3080" max="3327" width="9.140625" style="30"/>
    <col min="3328" max="3328" width="35" style="30" customWidth="1"/>
    <col min="3329" max="3329" width="30.85546875" style="30" customWidth="1"/>
    <col min="3330" max="3330" width="9.140625" style="30"/>
    <col min="3331" max="3331" width="13.7109375" style="30" customWidth="1"/>
    <col min="3332" max="3332" width="13.28515625" style="30" customWidth="1"/>
    <col min="3333" max="3333" width="13" style="30" customWidth="1"/>
    <col min="3334" max="3334" width="14.85546875" style="30" customWidth="1"/>
    <col min="3335" max="3335" width="26.7109375" style="30" customWidth="1"/>
    <col min="3336" max="3583" width="9.140625" style="30"/>
    <col min="3584" max="3584" width="35" style="30" customWidth="1"/>
    <col min="3585" max="3585" width="30.85546875" style="30" customWidth="1"/>
    <col min="3586" max="3586" width="9.140625" style="30"/>
    <col min="3587" max="3587" width="13.7109375" style="30" customWidth="1"/>
    <col min="3588" max="3588" width="13.28515625" style="30" customWidth="1"/>
    <col min="3589" max="3589" width="13" style="30" customWidth="1"/>
    <col min="3590" max="3590" width="14.85546875" style="30" customWidth="1"/>
    <col min="3591" max="3591" width="26.7109375" style="30" customWidth="1"/>
    <col min="3592" max="3839" width="9.140625" style="30"/>
    <col min="3840" max="3840" width="35" style="30" customWidth="1"/>
    <col min="3841" max="3841" width="30.85546875" style="30" customWidth="1"/>
    <col min="3842" max="3842" width="9.140625" style="30"/>
    <col min="3843" max="3843" width="13.7109375" style="30" customWidth="1"/>
    <col min="3844" max="3844" width="13.28515625" style="30" customWidth="1"/>
    <col min="3845" max="3845" width="13" style="30" customWidth="1"/>
    <col min="3846" max="3846" width="14.85546875" style="30" customWidth="1"/>
    <col min="3847" max="3847" width="26.7109375" style="30" customWidth="1"/>
    <col min="3848" max="4095" width="9.140625" style="30"/>
    <col min="4096" max="4096" width="35" style="30" customWidth="1"/>
    <col min="4097" max="4097" width="30.85546875" style="30" customWidth="1"/>
    <col min="4098" max="4098" width="9.140625" style="30"/>
    <col min="4099" max="4099" width="13.7109375" style="30" customWidth="1"/>
    <col min="4100" max="4100" width="13.28515625" style="30" customWidth="1"/>
    <col min="4101" max="4101" width="13" style="30" customWidth="1"/>
    <col min="4102" max="4102" width="14.85546875" style="30" customWidth="1"/>
    <col min="4103" max="4103" width="26.7109375" style="30" customWidth="1"/>
    <col min="4104" max="4351" width="9.140625" style="30"/>
    <col min="4352" max="4352" width="35" style="30" customWidth="1"/>
    <col min="4353" max="4353" width="30.85546875" style="30" customWidth="1"/>
    <col min="4354" max="4354" width="9.140625" style="30"/>
    <col min="4355" max="4355" width="13.7109375" style="30" customWidth="1"/>
    <col min="4356" max="4356" width="13.28515625" style="30" customWidth="1"/>
    <col min="4357" max="4357" width="13" style="30" customWidth="1"/>
    <col min="4358" max="4358" width="14.85546875" style="30" customWidth="1"/>
    <col min="4359" max="4359" width="26.7109375" style="30" customWidth="1"/>
    <col min="4360" max="4607" width="9.140625" style="30"/>
    <col min="4608" max="4608" width="35" style="30" customWidth="1"/>
    <col min="4609" max="4609" width="30.85546875" style="30" customWidth="1"/>
    <col min="4610" max="4610" width="9.140625" style="30"/>
    <col min="4611" max="4611" width="13.7109375" style="30" customWidth="1"/>
    <col min="4612" max="4612" width="13.28515625" style="30" customWidth="1"/>
    <col min="4613" max="4613" width="13" style="30" customWidth="1"/>
    <col min="4614" max="4614" width="14.85546875" style="30" customWidth="1"/>
    <col min="4615" max="4615" width="26.7109375" style="30" customWidth="1"/>
    <col min="4616" max="4863" width="9.140625" style="30"/>
    <col min="4864" max="4864" width="35" style="30" customWidth="1"/>
    <col min="4865" max="4865" width="30.85546875" style="30" customWidth="1"/>
    <col min="4866" max="4866" width="9.140625" style="30"/>
    <col min="4867" max="4867" width="13.7109375" style="30" customWidth="1"/>
    <col min="4868" max="4868" width="13.28515625" style="30" customWidth="1"/>
    <col min="4869" max="4869" width="13" style="30" customWidth="1"/>
    <col min="4870" max="4870" width="14.85546875" style="30" customWidth="1"/>
    <col min="4871" max="4871" width="26.7109375" style="30" customWidth="1"/>
    <col min="4872" max="5119" width="9.140625" style="30"/>
    <col min="5120" max="5120" width="35" style="30" customWidth="1"/>
    <col min="5121" max="5121" width="30.85546875" style="30" customWidth="1"/>
    <col min="5122" max="5122" width="9.140625" style="30"/>
    <col min="5123" max="5123" width="13.7109375" style="30" customWidth="1"/>
    <col min="5124" max="5124" width="13.28515625" style="30" customWidth="1"/>
    <col min="5125" max="5125" width="13" style="30" customWidth="1"/>
    <col min="5126" max="5126" width="14.85546875" style="30" customWidth="1"/>
    <col min="5127" max="5127" width="26.7109375" style="30" customWidth="1"/>
    <col min="5128" max="5375" width="9.140625" style="30"/>
    <col min="5376" max="5376" width="35" style="30" customWidth="1"/>
    <col min="5377" max="5377" width="30.85546875" style="30" customWidth="1"/>
    <col min="5378" max="5378" width="9.140625" style="30"/>
    <col min="5379" max="5379" width="13.7109375" style="30" customWidth="1"/>
    <col min="5380" max="5380" width="13.28515625" style="30" customWidth="1"/>
    <col min="5381" max="5381" width="13" style="30" customWidth="1"/>
    <col min="5382" max="5382" width="14.85546875" style="30" customWidth="1"/>
    <col min="5383" max="5383" width="26.7109375" style="30" customWidth="1"/>
    <col min="5384" max="5631" width="9.140625" style="30"/>
    <col min="5632" max="5632" width="35" style="30" customWidth="1"/>
    <col min="5633" max="5633" width="30.85546875" style="30" customWidth="1"/>
    <col min="5634" max="5634" width="9.140625" style="30"/>
    <col min="5635" max="5635" width="13.7109375" style="30" customWidth="1"/>
    <col min="5636" max="5636" width="13.28515625" style="30" customWidth="1"/>
    <col min="5637" max="5637" width="13" style="30" customWidth="1"/>
    <col min="5638" max="5638" width="14.85546875" style="30" customWidth="1"/>
    <col min="5639" max="5639" width="26.7109375" style="30" customWidth="1"/>
    <col min="5640" max="5887" width="9.140625" style="30"/>
    <col min="5888" max="5888" width="35" style="30" customWidth="1"/>
    <col min="5889" max="5889" width="30.85546875" style="30" customWidth="1"/>
    <col min="5890" max="5890" width="9.140625" style="30"/>
    <col min="5891" max="5891" width="13.7109375" style="30" customWidth="1"/>
    <col min="5892" max="5892" width="13.28515625" style="30" customWidth="1"/>
    <col min="5893" max="5893" width="13" style="30" customWidth="1"/>
    <col min="5894" max="5894" width="14.85546875" style="30" customWidth="1"/>
    <col min="5895" max="5895" width="26.7109375" style="30" customWidth="1"/>
    <col min="5896" max="6143" width="9.140625" style="30"/>
    <col min="6144" max="6144" width="35" style="30" customWidth="1"/>
    <col min="6145" max="6145" width="30.85546875" style="30" customWidth="1"/>
    <col min="6146" max="6146" width="9.140625" style="30"/>
    <col min="6147" max="6147" width="13.7109375" style="30" customWidth="1"/>
    <col min="6148" max="6148" width="13.28515625" style="30" customWidth="1"/>
    <col min="6149" max="6149" width="13" style="30" customWidth="1"/>
    <col min="6150" max="6150" width="14.85546875" style="30" customWidth="1"/>
    <col min="6151" max="6151" width="26.7109375" style="30" customWidth="1"/>
    <col min="6152" max="6399" width="9.140625" style="30"/>
    <col min="6400" max="6400" width="35" style="30" customWidth="1"/>
    <col min="6401" max="6401" width="30.85546875" style="30" customWidth="1"/>
    <col min="6402" max="6402" width="9.140625" style="30"/>
    <col min="6403" max="6403" width="13.7109375" style="30" customWidth="1"/>
    <col min="6404" max="6404" width="13.28515625" style="30" customWidth="1"/>
    <col min="6405" max="6405" width="13" style="30" customWidth="1"/>
    <col min="6406" max="6406" width="14.85546875" style="30" customWidth="1"/>
    <col min="6407" max="6407" width="26.7109375" style="30" customWidth="1"/>
    <col min="6408" max="6655" width="9.140625" style="30"/>
    <col min="6656" max="6656" width="35" style="30" customWidth="1"/>
    <col min="6657" max="6657" width="30.85546875" style="30" customWidth="1"/>
    <col min="6658" max="6658" width="9.140625" style="30"/>
    <col min="6659" max="6659" width="13.7109375" style="30" customWidth="1"/>
    <col min="6660" max="6660" width="13.28515625" style="30" customWidth="1"/>
    <col min="6661" max="6661" width="13" style="30" customWidth="1"/>
    <col min="6662" max="6662" width="14.85546875" style="30" customWidth="1"/>
    <col min="6663" max="6663" width="26.7109375" style="30" customWidth="1"/>
    <col min="6664" max="6911" width="9.140625" style="30"/>
    <col min="6912" max="6912" width="35" style="30" customWidth="1"/>
    <col min="6913" max="6913" width="30.85546875" style="30" customWidth="1"/>
    <col min="6914" max="6914" width="9.140625" style="30"/>
    <col min="6915" max="6915" width="13.7109375" style="30" customWidth="1"/>
    <col min="6916" max="6916" width="13.28515625" style="30" customWidth="1"/>
    <col min="6917" max="6917" width="13" style="30" customWidth="1"/>
    <col min="6918" max="6918" width="14.85546875" style="30" customWidth="1"/>
    <col min="6919" max="6919" width="26.7109375" style="30" customWidth="1"/>
    <col min="6920" max="7167" width="9.140625" style="30"/>
    <col min="7168" max="7168" width="35" style="30" customWidth="1"/>
    <col min="7169" max="7169" width="30.85546875" style="30" customWidth="1"/>
    <col min="7170" max="7170" width="9.140625" style="30"/>
    <col min="7171" max="7171" width="13.7109375" style="30" customWidth="1"/>
    <col min="7172" max="7172" width="13.28515625" style="30" customWidth="1"/>
    <col min="7173" max="7173" width="13" style="30" customWidth="1"/>
    <col min="7174" max="7174" width="14.85546875" style="30" customWidth="1"/>
    <col min="7175" max="7175" width="26.7109375" style="30" customWidth="1"/>
    <col min="7176" max="7423" width="9.140625" style="30"/>
    <col min="7424" max="7424" width="35" style="30" customWidth="1"/>
    <col min="7425" max="7425" width="30.85546875" style="30" customWidth="1"/>
    <col min="7426" max="7426" width="9.140625" style="30"/>
    <col min="7427" max="7427" width="13.7109375" style="30" customWidth="1"/>
    <col min="7428" max="7428" width="13.28515625" style="30" customWidth="1"/>
    <col min="7429" max="7429" width="13" style="30" customWidth="1"/>
    <col min="7430" max="7430" width="14.85546875" style="30" customWidth="1"/>
    <col min="7431" max="7431" width="26.7109375" style="30" customWidth="1"/>
    <col min="7432" max="7679" width="9.140625" style="30"/>
    <col min="7680" max="7680" width="35" style="30" customWidth="1"/>
    <col min="7681" max="7681" width="30.85546875" style="30" customWidth="1"/>
    <col min="7682" max="7682" width="9.140625" style="30"/>
    <col min="7683" max="7683" width="13.7109375" style="30" customWidth="1"/>
    <col min="7684" max="7684" width="13.28515625" style="30" customWidth="1"/>
    <col min="7685" max="7685" width="13" style="30" customWidth="1"/>
    <col min="7686" max="7686" width="14.85546875" style="30" customWidth="1"/>
    <col min="7687" max="7687" width="26.7109375" style="30" customWidth="1"/>
    <col min="7688" max="7935" width="9.140625" style="30"/>
    <col min="7936" max="7936" width="35" style="30" customWidth="1"/>
    <col min="7937" max="7937" width="30.85546875" style="30" customWidth="1"/>
    <col min="7938" max="7938" width="9.140625" style="30"/>
    <col min="7939" max="7939" width="13.7109375" style="30" customWidth="1"/>
    <col min="7940" max="7940" width="13.28515625" style="30" customWidth="1"/>
    <col min="7941" max="7941" width="13" style="30" customWidth="1"/>
    <col min="7942" max="7942" width="14.85546875" style="30" customWidth="1"/>
    <col min="7943" max="7943" width="26.7109375" style="30" customWidth="1"/>
    <col min="7944" max="8191" width="9.140625" style="30"/>
    <col min="8192" max="8192" width="35" style="30" customWidth="1"/>
    <col min="8193" max="8193" width="30.85546875" style="30" customWidth="1"/>
    <col min="8194" max="8194" width="9.140625" style="30"/>
    <col min="8195" max="8195" width="13.7109375" style="30" customWidth="1"/>
    <col min="8196" max="8196" width="13.28515625" style="30" customWidth="1"/>
    <col min="8197" max="8197" width="13" style="30" customWidth="1"/>
    <col min="8198" max="8198" width="14.85546875" style="30" customWidth="1"/>
    <col min="8199" max="8199" width="26.7109375" style="30" customWidth="1"/>
    <col min="8200" max="8447" width="9.140625" style="30"/>
    <col min="8448" max="8448" width="35" style="30" customWidth="1"/>
    <col min="8449" max="8449" width="30.85546875" style="30" customWidth="1"/>
    <col min="8450" max="8450" width="9.140625" style="30"/>
    <col min="8451" max="8451" width="13.7109375" style="30" customWidth="1"/>
    <col min="8452" max="8452" width="13.28515625" style="30" customWidth="1"/>
    <col min="8453" max="8453" width="13" style="30" customWidth="1"/>
    <col min="8454" max="8454" width="14.85546875" style="30" customWidth="1"/>
    <col min="8455" max="8455" width="26.7109375" style="30" customWidth="1"/>
    <col min="8456" max="8703" width="9.140625" style="30"/>
    <col min="8704" max="8704" width="35" style="30" customWidth="1"/>
    <col min="8705" max="8705" width="30.85546875" style="30" customWidth="1"/>
    <col min="8706" max="8706" width="9.140625" style="30"/>
    <col min="8707" max="8707" width="13.7109375" style="30" customWidth="1"/>
    <col min="8708" max="8708" width="13.28515625" style="30" customWidth="1"/>
    <col min="8709" max="8709" width="13" style="30" customWidth="1"/>
    <col min="8710" max="8710" width="14.85546875" style="30" customWidth="1"/>
    <col min="8711" max="8711" width="26.7109375" style="30" customWidth="1"/>
    <col min="8712" max="8959" width="9.140625" style="30"/>
    <col min="8960" max="8960" width="35" style="30" customWidth="1"/>
    <col min="8961" max="8961" width="30.85546875" style="30" customWidth="1"/>
    <col min="8962" max="8962" width="9.140625" style="30"/>
    <col min="8963" max="8963" width="13.7109375" style="30" customWidth="1"/>
    <col min="8964" max="8964" width="13.28515625" style="30" customWidth="1"/>
    <col min="8965" max="8965" width="13" style="30" customWidth="1"/>
    <col min="8966" max="8966" width="14.85546875" style="30" customWidth="1"/>
    <col min="8967" max="8967" width="26.7109375" style="30" customWidth="1"/>
    <col min="8968" max="9215" width="9.140625" style="30"/>
    <col min="9216" max="9216" width="35" style="30" customWidth="1"/>
    <col min="9217" max="9217" width="30.85546875" style="30" customWidth="1"/>
    <col min="9218" max="9218" width="9.140625" style="30"/>
    <col min="9219" max="9219" width="13.7109375" style="30" customWidth="1"/>
    <col min="9220" max="9220" width="13.28515625" style="30" customWidth="1"/>
    <col min="9221" max="9221" width="13" style="30" customWidth="1"/>
    <col min="9222" max="9222" width="14.85546875" style="30" customWidth="1"/>
    <col min="9223" max="9223" width="26.7109375" style="30" customWidth="1"/>
    <col min="9224" max="9471" width="9.140625" style="30"/>
    <col min="9472" max="9472" width="35" style="30" customWidth="1"/>
    <col min="9473" max="9473" width="30.85546875" style="30" customWidth="1"/>
    <col min="9474" max="9474" width="9.140625" style="30"/>
    <col min="9475" max="9475" width="13.7109375" style="30" customWidth="1"/>
    <col min="9476" max="9476" width="13.28515625" style="30" customWidth="1"/>
    <col min="9477" max="9477" width="13" style="30" customWidth="1"/>
    <col min="9478" max="9478" width="14.85546875" style="30" customWidth="1"/>
    <col min="9479" max="9479" width="26.7109375" style="30" customWidth="1"/>
    <col min="9480" max="9727" width="9.140625" style="30"/>
    <col min="9728" max="9728" width="35" style="30" customWidth="1"/>
    <col min="9729" max="9729" width="30.85546875" style="30" customWidth="1"/>
    <col min="9730" max="9730" width="9.140625" style="30"/>
    <col min="9731" max="9731" width="13.7109375" style="30" customWidth="1"/>
    <col min="9732" max="9732" width="13.28515625" style="30" customWidth="1"/>
    <col min="9733" max="9733" width="13" style="30" customWidth="1"/>
    <col min="9734" max="9734" width="14.85546875" style="30" customWidth="1"/>
    <col min="9735" max="9735" width="26.7109375" style="30" customWidth="1"/>
    <col min="9736" max="9983" width="9.140625" style="30"/>
    <col min="9984" max="9984" width="35" style="30" customWidth="1"/>
    <col min="9985" max="9985" width="30.85546875" style="30" customWidth="1"/>
    <col min="9986" max="9986" width="9.140625" style="30"/>
    <col min="9987" max="9987" width="13.7109375" style="30" customWidth="1"/>
    <col min="9988" max="9988" width="13.28515625" style="30" customWidth="1"/>
    <col min="9989" max="9989" width="13" style="30" customWidth="1"/>
    <col min="9990" max="9990" width="14.85546875" style="30" customWidth="1"/>
    <col min="9991" max="9991" width="26.7109375" style="30" customWidth="1"/>
    <col min="9992" max="10239" width="9.140625" style="30"/>
    <col min="10240" max="10240" width="35" style="30" customWidth="1"/>
    <col min="10241" max="10241" width="30.85546875" style="30" customWidth="1"/>
    <col min="10242" max="10242" width="9.140625" style="30"/>
    <col min="10243" max="10243" width="13.7109375" style="30" customWidth="1"/>
    <col min="10244" max="10244" width="13.28515625" style="30" customWidth="1"/>
    <col min="10245" max="10245" width="13" style="30" customWidth="1"/>
    <col min="10246" max="10246" width="14.85546875" style="30" customWidth="1"/>
    <col min="10247" max="10247" width="26.7109375" style="30" customWidth="1"/>
    <col min="10248" max="10495" width="9.140625" style="30"/>
    <col min="10496" max="10496" width="35" style="30" customWidth="1"/>
    <col min="10497" max="10497" width="30.85546875" style="30" customWidth="1"/>
    <col min="10498" max="10498" width="9.140625" style="30"/>
    <col min="10499" max="10499" width="13.7109375" style="30" customWidth="1"/>
    <col min="10500" max="10500" width="13.28515625" style="30" customWidth="1"/>
    <col min="10501" max="10501" width="13" style="30" customWidth="1"/>
    <col min="10502" max="10502" width="14.85546875" style="30" customWidth="1"/>
    <col min="10503" max="10503" width="26.7109375" style="30" customWidth="1"/>
    <col min="10504" max="10751" width="9.140625" style="30"/>
    <col min="10752" max="10752" width="35" style="30" customWidth="1"/>
    <col min="10753" max="10753" width="30.85546875" style="30" customWidth="1"/>
    <col min="10754" max="10754" width="9.140625" style="30"/>
    <col min="10755" max="10755" width="13.7109375" style="30" customWidth="1"/>
    <col min="10756" max="10756" width="13.28515625" style="30" customWidth="1"/>
    <col min="10757" max="10757" width="13" style="30" customWidth="1"/>
    <col min="10758" max="10758" width="14.85546875" style="30" customWidth="1"/>
    <col min="10759" max="10759" width="26.7109375" style="30" customWidth="1"/>
    <col min="10760" max="11007" width="9.140625" style="30"/>
    <col min="11008" max="11008" width="35" style="30" customWidth="1"/>
    <col min="11009" max="11009" width="30.85546875" style="30" customWidth="1"/>
    <col min="11010" max="11010" width="9.140625" style="30"/>
    <col min="11011" max="11011" width="13.7109375" style="30" customWidth="1"/>
    <col min="11012" max="11012" width="13.28515625" style="30" customWidth="1"/>
    <col min="11013" max="11013" width="13" style="30" customWidth="1"/>
    <col min="11014" max="11014" width="14.85546875" style="30" customWidth="1"/>
    <col min="11015" max="11015" width="26.7109375" style="30" customWidth="1"/>
    <col min="11016" max="11263" width="9.140625" style="30"/>
    <col min="11264" max="11264" width="35" style="30" customWidth="1"/>
    <col min="11265" max="11265" width="30.85546875" style="30" customWidth="1"/>
    <col min="11266" max="11266" width="9.140625" style="30"/>
    <col min="11267" max="11267" width="13.7109375" style="30" customWidth="1"/>
    <col min="11268" max="11268" width="13.28515625" style="30" customWidth="1"/>
    <col min="11269" max="11269" width="13" style="30" customWidth="1"/>
    <col min="11270" max="11270" width="14.85546875" style="30" customWidth="1"/>
    <col min="11271" max="11271" width="26.7109375" style="30" customWidth="1"/>
    <col min="11272" max="11519" width="9.140625" style="30"/>
    <col min="11520" max="11520" width="35" style="30" customWidth="1"/>
    <col min="11521" max="11521" width="30.85546875" style="30" customWidth="1"/>
    <col min="11522" max="11522" width="9.140625" style="30"/>
    <col min="11523" max="11523" width="13.7109375" style="30" customWidth="1"/>
    <col min="11524" max="11524" width="13.28515625" style="30" customWidth="1"/>
    <col min="11525" max="11525" width="13" style="30" customWidth="1"/>
    <col min="11526" max="11526" width="14.85546875" style="30" customWidth="1"/>
    <col min="11527" max="11527" width="26.7109375" style="30" customWidth="1"/>
    <col min="11528" max="11775" width="9.140625" style="30"/>
    <col min="11776" max="11776" width="35" style="30" customWidth="1"/>
    <col min="11777" max="11777" width="30.85546875" style="30" customWidth="1"/>
    <col min="11778" max="11778" width="9.140625" style="30"/>
    <col min="11779" max="11779" width="13.7109375" style="30" customWidth="1"/>
    <col min="11780" max="11780" width="13.28515625" style="30" customWidth="1"/>
    <col min="11781" max="11781" width="13" style="30" customWidth="1"/>
    <col min="11782" max="11782" width="14.85546875" style="30" customWidth="1"/>
    <col min="11783" max="11783" width="26.7109375" style="30" customWidth="1"/>
    <col min="11784" max="12031" width="9.140625" style="30"/>
    <col min="12032" max="12032" width="35" style="30" customWidth="1"/>
    <col min="12033" max="12033" width="30.85546875" style="30" customWidth="1"/>
    <col min="12034" max="12034" width="9.140625" style="30"/>
    <col min="12035" max="12035" width="13.7109375" style="30" customWidth="1"/>
    <col min="12036" max="12036" width="13.28515625" style="30" customWidth="1"/>
    <col min="12037" max="12037" width="13" style="30" customWidth="1"/>
    <col min="12038" max="12038" width="14.85546875" style="30" customWidth="1"/>
    <col min="12039" max="12039" width="26.7109375" style="30" customWidth="1"/>
    <col min="12040" max="12287" width="9.140625" style="30"/>
    <col min="12288" max="12288" width="35" style="30" customWidth="1"/>
    <col min="12289" max="12289" width="30.85546875" style="30" customWidth="1"/>
    <col min="12290" max="12290" width="9.140625" style="30"/>
    <col min="12291" max="12291" width="13.7109375" style="30" customWidth="1"/>
    <col min="12292" max="12292" width="13.28515625" style="30" customWidth="1"/>
    <col min="12293" max="12293" width="13" style="30" customWidth="1"/>
    <col min="12294" max="12294" width="14.85546875" style="30" customWidth="1"/>
    <col min="12295" max="12295" width="26.7109375" style="30" customWidth="1"/>
    <col min="12296" max="12543" width="9.140625" style="30"/>
    <col min="12544" max="12544" width="35" style="30" customWidth="1"/>
    <col min="12545" max="12545" width="30.85546875" style="30" customWidth="1"/>
    <col min="12546" max="12546" width="9.140625" style="30"/>
    <col min="12547" max="12547" width="13.7109375" style="30" customWidth="1"/>
    <col min="12548" max="12548" width="13.28515625" style="30" customWidth="1"/>
    <col min="12549" max="12549" width="13" style="30" customWidth="1"/>
    <col min="12550" max="12550" width="14.85546875" style="30" customWidth="1"/>
    <col min="12551" max="12551" width="26.7109375" style="30" customWidth="1"/>
    <col min="12552" max="12799" width="9.140625" style="30"/>
    <col min="12800" max="12800" width="35" style="30" customWidth="1"/>
    <col min="12801" max="12801" width="30.85546875" style="30" customWidth="1"/>
    <col min="12802" max="12802" width="9.140625" style="30"/>
    <col min="12803" max="12803" width="13.7109375" style="30" customWidth="1"/>
    <col min="12804" max="12804" width="13.28515625" style="30" customWidth="1"/>
    <col min="12805" max="12805" width="13" style="30" customWidth="1"/>
    <col min="12806" max="12806" width="14.85546875" style="30" customWidth="1"/>
    <col min="12807" max="12807" width="26.7109375" style="30" customWidth="1"/>
    <col min="12808" max="13055" width="9.140625" style="30"/>
    <col min="13056" max="13056" width="35" style="30" customWidth="1"/>
    <col min="13057" max="13057" width="30.85546875" style="30" customWidth="1"/>
    <col min="13058" max="13058" width="9.140625" style="30"/>
    <col min="13059" max="13059" width="13.7109375" style="30" customWidth="1"/>
    <col min="13060" max="13060" width="13.28515625" style="30" customWidth="1"/>
    <col min="13061" max="13061" width="13" style="30" customWidth="1"/>
    <col min="13062" max="13062" width="14.85546875" style="30" customWidth="1"/>
    <col min="13063" max="13063" width="26.7109375" style="30" customWidth="1"/>
    <col min="13064" max="13311" width="9.140625" style="30"/>
    <col min="13312" max="13312" width="35" style="30" customWidth="1"/>
    <col min="13313" max="13313" width="30.85546875" style="30" customWidth="1"/>
    <col min="13314" max="13314" width="9.140625" style="30"/>
    <col min="13315" max="13315" width="13.7109375" style="30" customWidth="1"/>
    <col min="13316" max="13316" width="13.28515625" style="30" customWidth="1"/>
    <col min="13317" max="13317" width="13" style="30" customWidth="1"/>
    <col min="13318" max="13318" width="14.85546875" style="30" customWidth="1"/>
    <col min="13319" max="13319" width="26.7109375" style="30" customWidth="1"/>
    <col min="13320" max="13567" width="9.140625" style="30"/>
    <col min="13568" max="13568" width="35" style="30" customWidth="1"/>
    <col min="13569" max="13569" width="30.85546875" style="30" customWidth="1"/>
    <col min="13570" max="13570" width="9.140625" style="30"/>
    <col min="13571" max="13571" width="13.7109375" style="30" customWidth="1"/>
    <col min="13572" max="13572" width="13.28515625" style="30" customWidth="1"/>
    <col min="13573" max="13573" width="13" style="30" customWidth="1"/>
    <col min="13574" max="13574" width="14.85546875" style="30" customWidth="1"/>
    <col min="13575" max="13575" width="26.7109375" style="30" customWidth="1"/>
    <col min="13576" max="13823" width="9.140625" style="30"/>
    <col min="13824" max="13824" width="35" style="30" customWidth="1"/>
    <col min="13825" max="13825" width="30.85546875" style="30" customWidth="1"/>
    <col min="13826" max="13826" width="9.140625" style="30"/>
    <col min="13827" max="13827" width="13.7109375" style="30" customWidth="1"/>
    <col min="13828" max="13828" width="13.28515625" style="30" customWidth="1"/>
    <col min="13829" max="13829" width="13" style="30" customWidth="1"/>
    <col min="13830" max="13830" width="14.85546875" style="30" customWidth="1"/>
    <col min="13831" max="13831" width="26.7109375" style="30" customWidth="1"/>
    <col min="13832" max="14079" width="9.140625" style="30"/>
    <col min="14080" max="14080" width="35" style="30" customWidth="1"/>
    <col min="14081" max="14081" width="30.85546875" style="30" customWidth="1"/>
    <col min="14082" max="14082" width="9.140625" style="30"/>
    <col min="14083" max="14083" width="13.7109375" style="30" customWidth="1"/>
    <col min="14084" max="14084" width="13.28515625" style="30" customWidth="1"/>
    <col min="14085" max="14085" width="13" style="30" customWidth="1"/>
    <col min="14086" max="14086" width="14.85546875" style="30" customWidth="1"/>
    <col min="14087" max="14087" width="26.7109375" style="30" customWidth="1"/>
    <col min="14088" max="14335" width="9.140625" style="30"/>
    <col min="14336" max="14336" width="35" style="30" customWidth="1"/>
    <col min="14337" max="14337" width="30.85546875" style="30" customWidth="1"/>
    <col min="14338" max="14338" width="9.140625" style="30"/>
    <col min="14339" max="14339" width="13.7109375" style="30" customWidth="1"/>
    <col min="14340" max="14340" width="13.28515625" style="30" customWidth="1"/>
    <col min="14341" max="14341" width="13" style="30" customWidth="1"/>
    <col min="14342" max="14342" width="14.85546875" style="30" customWidth="1"/>
    <col min="14343" max="14343" width="26.7109375" style="30" customWidth="1"/>
    <col min="14344" max="14591" width="9.140625" style="30"/>
    <col min="14592" max="14592" width="35" style="30" customWidth="1"/>
    <col min="14593" max="14593" width="30.85546875" style="30" customWidth="1"/>
    <col min="14594" max="14594" width="9.140625" style="30"/>
    <col min="14595" max="14595" width="13.7109375" style="30" customWidth="1"/>
    <col min="14596" max="14596" width="13.28515625" style="30" customWidth="1"/>
    <col min="14597" max="14597" width="13" style="30" customWidth="1"/>
    <col min="14598" max="14598" width="14.85546875" style="30" customWidth="1"/>
    <col min="14599" max="14599" width="26.7109375" style="30" customWidth="1"/>
    <col min="14600" max="14847" width="9.140625" style="30"/>
    <col min="14848" max="14848" width="35" style="30" customWidth="1"/>
    <col min="14849" max="14849" width="30.85546875" style="30" customWidth="1"/>
    <col min="14850" max="14850" width="9.140625" style="30"/>
    <col min="14851" max="14851" width="13.7109375" style="30" customWidth="1"/>
    <col min="14852" max="14852" width="13.28515625" style="30" customWidth="1"/>
    <col min="14853" max="14853" width="13" style="30" customWidth="1"/>
    <col min="14854" max="14854" width="14.85546875" style="30" customWidth="1"/>
    <col min="14855" max="14855" width="26.7109375" style="30" customWidth="1"/>
    <col min="14856" max="15103" width="9.140625" style="30"/>
    <col min="15104" max="15104" width="35" style="30" customWidth="1"/>
    <col min="15105" max="15105" width="30.85546875" style="30" customWidth="1"/>
    <col min="15106" max="15106" width="9.140625" style="30"/>
    <col min="15107" max="15107" width="13.7109375" style="30" customWidth="1"/>
    <col min="15108" max="15108" width="13.28515625" style="30" customWidth="1"/>
    <col min="15109" max="15109" width="13" style="30" customWidth="1"/>
    <col min="15110" max="15110" width="14.85546875" style="30" customWidth="1"/>
    <col min="15111" max="15111" width="26.7109375" style="30" customWidth="1"/>
    <col min="15112" max="15359" width="9.140625" style="30"/>
    <col min="15360" max="15360" width="35" style="30" customWidth="1"/>
    <col min="15361" max="15361" width="30.85546875" style="30" customWidth="1"/>
    <col min="15362" max="15362" width="9.140625" style="30"/>
    <col min="15363" max="15363" width="13.7109375" style="30" customWidth="1"/>
    <col min="15364" max="15364" width="13.28515625" style="30" customWidth="1"/>
    <col min="15365" max="15365" width="13" style="30" customWidth="1"/>
    <col min="15366" max="15366" width="14.85546875" style="30" customWidth="1"/>
    <col min="15367" max="15367" width="26.7109375" style="30" customWidth="1"/>
    <col min="15368" max="15615" width="9.140625" style="30"/>
    <col min="15616" max="15616" width="35" style="30" customWidth="1"/>
    <col min="15617" max="15617" width="30.85546875" style="30" customWidth="1"/>
    <col min="15618" max="15618" width="9.140625" style="30"/>
    <col min="15619" max="15619" width="13.7109375" style="30" customWidth="1"/>
    <col min="15620" max="15620" width="13.28515625" style="30" customWidth="1"/>
    <col min="15621" max="15621" width="13" style="30" customWidth="1"/>
    <col min="15622" max="15622" width="14.85546875" style="30" customWidth="1"/>
    <col min="15623" max="15623" width="26.7109375" style="30" customWidth="1"/>
    <col min="15624" max="15871" width="9.140625" style="30"/>
    <col min="15872" max="15872" width="35" style="30" customWidth="1"/>
    <col min="15873" max="15873" width="30.85546875" style="30" customWidth="1"/>
    <col min="15874" max="15874" width="9.140625" style="30"/>
    <col min="15875" max="15875" width="13.7109375" style="30" customWidth="1"/>
    <col min="15876" max="15876" width="13.28515625" style="30" customWidth="1"/>
    <col min="15877" max="15877" width="13" style="30" customWidth="1"/>
    <col min="15878" max="15878" width="14.85546875" style="30" customWidth="1"/>
    <col min="15879" max="15879" width="26.7109375" style="30" customWidth="1"/>
    <col min="15880" max="16127" width="9.140625" style="30"/>
    <col min="16128" max="16128" width="35" style="30" customWidth="1"/>
    <col min="16129" max="16129" width="30.85546875" style="30" customWidth="1"/>
    <col min="16130" max="16130" width="9.140625" style="30"/>
    <col min="16131" max="16131" width="13.7109375" style="30" customWidth="1"/>
    <col min="16132" max="16132" width="13.28515625" style="30" customWidth="1"/>
    <col min="16133" max="16133" width="13" style="30" customWidth="1"/>
    <col min="16134" max="16134" width="14.85546875" style="30" customWidth="1"/>
    <col min="16135" max="16135" width="26.7109375" style="30" customWidth="1"/>
    <col min="16136" max="16384" width="9.140625" style="30"/>
  </cols>
  <sheetData>
    <row r="1" spans="1:7" x14ac:dyDescent="0.2">
      <c r="G1" s="31" t="s">
        <v>429</v>
      </c>
    </row>
    <row r="2" spans="1:7" x14ac:dyDescent="0.2">
      <c r="G2" s="31"/>
    </row>
    <row r="3" spans="1:7" ht="67.5" customHeight="1" x14ac:dyDescent="0.2">
      <c r="A3" s="1"/>
      <c r="B3" s="230" t="s">
        <v>419</v>
      </c>
      <c r="C3" s="230"/>
      <c r="D3" s="230"/>
      <c r="E3" s="230"/>
      <c r="F3" s="230"/>
      <c r="G3" s="230"/>
    </row>
    <row r="4" spans="1:7" x14ac:dyDescent="0.2">
      <c r="A4" s="1"/>
      <c r="B4" s="1"/>
      <c r="C4" s="1"/>
      <c r="D4" s="2"/>
      <c r="E4" s="1"/>
      <c r="F4" s="1"/>
      <c r="G4" s="3"/>
    </row>
    <row r="5" spans="1:7" x14ac:dyDescent="0.2">
      <c r="A5" s="3"/>
      <c r="B5" s="3"/>
      <c r="C5" s="3"/>
      <c r="D5" s="4"/>
      <c r="E5" s="232" t="s">
        <v>3</v>
      </c>
      <c r="F5" s="232"/>
      <c r="G5" s="194" t="s">
        <v>4</v>
      </c>
    </row>
    <row r="6" spans="1:7" x14ac:dyDescent="0.2">
      <c r="A6" s="189" t="s">
        <v>5</v>
      </c>
      <c r="B6" s="189"/>
      <c r="C6" s="193" t="s">
        <v>6</v>
      </c>
      <c r="D6" s="193"/>
      <c r="E6" s="5"/>
      <c r="F6" s="5"/>
      <c r="G6" s="199"/>
    </row>
    <row r="7" spans="1:7" ht="38.25" x14ac:dyDescent="0.2">
      <c r="A7" s="6" t="s">
        <v>7</v>
      </c>
      <c r="B7" s="7" t="s">
        <v>8</v>
      </c>
      <c r="C7" s="7" t="s">
        <v>9</v>
      </c>
      <c r="D7" s="6" t="s">
        <v>10</v>
      </c>
      <c r="E7" s="7" t="s">
        <v>11</v>
      </c>
      <c r="F7" s="7" t="s">
        <v>12</v>
      </c>
      <c r="G7" s="8"/>
    </row>
    <row r="8" spans="1:7" ht="38.25" customHeight="1" x14ac:dyDescent="0.2">
      <c r="A8" s="200">
        <v>1</v>
      </c>
      <c r="B8" s="194" t="s">
        <v>348</v>
      </c>
      <c r="C8" s="151" t="s">
        <v>349</v>
      </c>
      <c r="D8" s="59" t="s">
        <v>26</v>
      </c>
      <c r="E8" s="81">
        <v>340</v>
      </c>
      <c r="F8" s="81">
        <v>358.08</v>
      </c>
      <c r="G8" s="206">
        <f>((F8/E8+F9/E9+F10/E10+F11/E11+F12/E12)/5)/(F13/E13)*100</f>
        <v>105.22608543990373</v>
      </c>
    </row>
    <row r="9" spans="1:7" ht="267.75" x14ac:dyDescent="0.2">
      <c r="A9" s="201"/>
      <c r="B9" s="195"/>
      <c r="C9" s="152" t="s">
        <v>350</v>
      </c>
      <c r="D9" s="59" t="s">
        <v>26</v>
      </c>
      <c r="E9" s="66">
        <v>435</v>
      </c>
      <c r="F9" s="66">
        <v>356.7</v>
      </c>
      <c r="G9" s="207"/>
    </row>
    <row r="10" spans="1:7" ht="127.5" x14ac:dyDescent="0.2">
      <c r="A10" s="201"/>
      <c r="B10" s="195"/>
      <c r="C10" s="152" t="s">
        <v>351</v>
      </c>
      <c r="D10" s="59" t="s">
        <v>26</v>
      </c>
      <c r="E10" s="8">
        <v>500</v>
      </c>
      <c r="F10" s="8">
        <v>500</v>
      </c>
      <c r="G10" s="207"/>
    </row>
    <row r="11" spans="1:7" ht="51" x14ac:dyDescent="0.2">
      <c r="A11" s="201"/>
      <c r="B11" s="195"/>
      <c r="C11" s="152" t="s">
        <v>352</v>
      </c>
      <c r="D11" s="59" t="s">
        <v>26</v>
      </c>
      <c r="E11" s="8">
        <v>500</v>
      </c>
      <c r="F11" s="8">
        <v>500</v>
      </c>
      <c r="G11" s="207"/>
    </row>
    <row r="12" spans="1:7" ht="76.5" x14ac:dyDescent="0.2">
      <c r="A12" s="201"/>
      <c r="B12" s="195"/>
      <c r="C12" s="152" t="s">
        <v>353</v>
      </c>
      <c r="D12" s="59" t="s">
        <v>26</v>
      </c>
      <c r="E12" s="8">
        <v>500</v>
      </c>
      <c r="F12" s="8">
        <v>500</v>
      </c>
      <c r="G12" s="207"/>
    </row>
    <row r="13" spans="1:7" x14ac:dyDescent="0.2">
      <c r="A13" s="201"/>
      <c r="B13" s="195"/>
      <c r="C13" s="153" t="s">
        <v>38</v>
      </c>
      <c r="D13" s="49" t="s">
        <v>21</v>
      </c>
      <c r="E13" s="83">
        <f>SUM(E14:E15)</f>
        <v>52462.635989999995</v>
      </c>
      <c r="F13" s="83">
        <f>SUM(F14:F15)</f>
        <v>48592.453519999995</v>
      </c>
      <c r="G13" s="207"/>
    </row>
    <row r="14" spans="1:7" x14ac:dyDescent="0.2">
      <c r="A14" s="201"/>
      <c r="B14" s="195"/>
      <c r="C14" s="151" t="s">
        <v>31</v>
      </c>
      <c r="D14" s="8" t="s">
        <v>21</v>
      </c>
      <c r="E14" s="85">
        <v>52419.133999999998</v>
      </c>
      <c r="F14" s="85">
        <v>48548.951529999998</v>
      </c>
      <c r="G14" s="207"/>
    </row>
    <row r="15" spans="1:7" x14ac:dyDescent="0.2">
      <c r="A15" s="202"/>
      <c r="B15" s="199"/>
      <c r="C15" s="151" t="s">
        <v>22</v>
      </c>
      <c r="D15" s="8" t="s">
        <v>21</v>
      </c>
      <c r="E15" s="85">
        <v>43.501989999999999</v>
      </c>
      <c r="F15" s="85">
        <v>43.501989999999999</v>
      </c>
      <c r="G15" s="208"/>
    </row>
  </sheetData>
  <mergeCells count="8">
    <mergeCell ref="A8:A15"/>
    <mergeCell ref="B8:B15"/>
    <mergeCell ref="G8:G15"/>
    <mergeCell ref="B3:G3"/>
    <mergeCell ref="E5:F5"/>
    <mergeCell ref="G5:G6"/>
    <mergeCell ref="A6:B6"/>
    <mergeCell ref="C6:D6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Normal="100" zoomScalePageLayoutView="87" workbookViewId="0">
      <selection activeCell="C16" sqref="C16"/>
    </sheetView>
  </sheetViews>
  <sheetFormatPr defaultRowHeight="12.75" x14ac:dyDescent="0.2"/>
  <cols>
    <col min="1" max="1" width="9.140625" style="30"/>
    <col min="2" max="2" width="35" style="30" customWidth="1"/>
    <col min="3" max="3" width="30.85546875" style="30" customWidth="1"/>
    <col min="4" max="4" width="9.140625" style="30"/>
    <col min="5" max="5" width="13" style="30" customWidth="1"/>
    <col min="6" max="6" width="14.85546875" style="30" customWidth="1"/>
    <col min="7" max="7" width="26.7109375" style="30" customWidth="1"/>
    <col min="8" max="255" width="9.140625" style="30"/>
    <col min="256" max="256" width="35" style="30" customWidth="1"/>
    <col min="257" max="257" width="30.85546875" style="30" customWidth="1"/>
    <col min="258" max="258" width="9.140625" style="30"/>
    <col min="259" max="259" width="13.7109375" style="30" customWidth="1"/>
    <col min="260" max="260" width="13.28515625" style="30" customWidth="1"/>
    <col min="261" max="261" width="13" style="30" customWidth="1"/>
    <col min="262" max="262" width="14.85546875" style="30" customWidth="1"/>
    <col min="263" max="263" width="26.7109375" style="30" customWidth="1"/>
    <col min="264" max="511" width="9.140625" style="30"/>
    <col min="512" max="512" width="35" style="30" customWidth="1"/>
    <col min="513" max="513" width="30.85546875" style="30" customWidth="1"/>
    <col min="514" max="514" width="9.140625" style="30"/>
    <col min="515" max="515" width="13.7109375" style="30" customWidth="1"/>
    <col min="516" max="516" width="13.28515625" style="30" customWidth="1"/>
    <col min="517" max="517" width="13" style="30" customWidth="1"/>
    <col min="518" max="518" width="14.85546875" style="30" customWidth="1"/>
    <col min="519" max="519" width="26.7109375" style="30" customWidth="1"/>
    <col min="520" max="767" width="9.140625" style="30"/>
    <col min="768" max="768" width="35" style="30" customWidth="1"/>
    <col min="769" max="769" width="30.85546875" style="30" customWidth="1"/>
    <col min="770" max="770" width="9.140625" style="30"/>
    <col min="771" max="771" width="13.7109375" style="30" customWidth="1"/>
    <col min="772" max="772" width="13.28515625" style="30" customWidth="1"/>
    <col min="773" max="773" width="13" style="30" customWidth="1"/>
    <col min="774" max="774" width="14.85546875" style="30" customWidth="1"/>
    <col min="775" max="775" width="26.7109375" style="30" customWidth="1"/>
    <col min="776" max="1023" width="9.140625" style="30"/>
    <col min="1024" max="1024" width="35" style="30" customWidth="1"/>
    <col min="1025" max="1025" width="30.85546875" style="30" customWidth="1"/>
    <col min="1026" max="1026" width="9.140625" style="30"/>
    <col min="1027" max="1027" width="13.7109375" style="30" customWidth="1"/>
    <col min="1028" max="1028" width="13.28515625" style="30" customWidth="1"/>
    <col min="1029" max="1029" width="13" style="30" customWidth="1"/>
    <col min="1030" max="1030" width="14.85546875" style="30" customWidth="1"/>
    <col min="1031" max="1031" width="26.7109375" style="30" customWidth="1"/>
    <col min="1032" max="1279" width="9.140625" style="30"/>
    <col min="1280" max="1280" width="35" style="30" customWidth="1"/>
    <col min="1281" max="1281" width="30.85546875" style="30" customWidth="1"/>
    <col min="1282" max="1282" width="9.140625" style="30"/>
    <col min="1283" max="1283" width="13.7109375" style="30" customWidth="1"/>
    <col min="1284" max="1284" width="13.28515625" style="30" customWidth="1"/>
    <col min="1285" max="1285" width="13" style="30" customWidth="1"/>
    <col min="1286" max="1286" width="14.85546875" style="30" customWidth="1"/>
    <col min="1287" max="1287" width="26.7109375" style="30" customWidth="1"/>
    <col min="1288" max="1535" width="9.140625" style="30"/>
    <col min="1536" max="1536" width="35" style="30" customWidth="1"/>
    <col min="1537" max="1537" width="30.85546875" style="30" customWidth="1"/>
    <col min="1538" max="1538" width="9.140625" style="30"/>
    <col min="1539" max="1539" width="13.7109375" style="30" customWidth="1"/>
    <col min="1540" max="1540" width="13.28515625" style="30" customWidth="1"/>
    <col min="1541" max="1541" width="13" style="30" customWidth="1"/>
    <col min="1542" max="1542" width="14.85546875" style="30" customWidth="1"/>
    <col min="1543" max="1543" width="26.7109375" style="30" customWidth="1"/>
    <col min="1544" max="1791" width="9.140625" style="30"/>
    <col min="1792" max="1792" width="35" style="30" customWidth="1"/>
    <col min="1793" max="1793" width="30.85546875" style="30" customWidth="1"/>
    <col min="1794" max="1794" width="9.140625" style="30"/>
    <col min="1795" max="1795" width="13.7109375" style="30" customWidth="1"/>
    <col min="1796" max="1796" width="13.28515625" style="30" customWidth="1"/>
    <col min="1797" max="1797" width="13" style="30" customWidth="1"/>
    <col min="1798" max="1798" width="14.85546875" style="30" customWidth="1"/>
    <col min="1799" max="1799" width="26.7109375" style="30" customWidth="1"/>
    <col min="1800" max="2047" width="9.140625" style="30"/>
    <col min="2048" max="2048" width="35" style="30" customWidth="1"/>
    <col min="2049" max="2049" width="30.85546875" style="30" customWidth="1"/>
    <col min="2050" max="2050" width="9.140625" style="30"/>
    <col min="2051" max="2051" width="13.7109375" style="30" customWidth="1"/>
    <col min="2052" max="2052" width="13.28515625" style="30" customWidth="1"/>
    <col min="2053" max="2053" width="13" style="30" customWidth="1"/>
    <col min="2054" max="2054" width="14.85546875" style="30" customWidth="1"/>
    <col min="2055" max="2055" width="26.7109375" style="30" customWidth="1"/>
    <col min="2056" max="2303" width="9.140625" style="30"/>
    <col min="2304" max="2304" width="35" style="30" customWidth="1"/>
    <col min="2305" max="2305" width="30.85546875" style="30" customWidth="1"/>
    <col min="2306" max="2306" width="9.140625" style="30"/>
    <col min="2307" max="2307" width="13.7109375" style="30" customWidth="1"/>
    <col min="2308" max="2308" width="13.28515625" style="30" customWidth="1"/>
    <col min="2309" max="2309" width="13" style="30" customWidth="1"/>
    <col min="2310" max="2310" width="14.85546875" style="30" customWidth="1"/>
    <col min="2311" max="2311" width="26.7109375" style="30" customWidth="1"/>
    <col min="2312" max="2559" width="9.140625" style="30"/>
    <col min="2560" max="2560" width="35" style="30" customWidth="1"/>
    <col min="2561" max="2561" width="30.85546875" style="30" customWidth="1"/>
    <col min="2562" max="2562" width="9.140625" style="30"/>
    <col min="2563" max="2563" width="13.7109375" style="30" customWidth="1"/>
    <col min="2564" max="2564" width="13.28515625" style="30" customWidth="1"/>
    <col min="2565" max="2565" width="13" style="30" customWidth="1"/>
    <col min="2566" max="2566" width="14.85546875" style="30" customWidth="1"/>
    <col min="2567" max="2567" width="26.7109375" style="30" customWidth="1"/>
    <col min="2568" max="2815" width="9.140625" style="30"/>
    <col min="2816" max="2816" width="35" style="30" customWidth="1"/>
    <col min="2817" max="2817" width="30.85546875" style="30" customWidth="1"/>
    <col min="2818" max="2818" width="9.140625" style="30"/>
    <col min="2819" max="2819" width="13.7109375" style="30" customWidth="1"/>
    <col min="2820" max="2820" width="13.28515625" style="30" customWidth="1"/>
    <col min="2821" max="2821" width="13" style="30" customWidth="1"/>
    <col min="2822" max="2822" width="14.85546875" style="30" customWidth="1"/>
    <col min="2823" max="2823" width="26.7109375" style="30" customWidth="1"/>
    <col min="2824" max="3071" width="9.140625" style="30"/>
    <col min="3072" max="3072" width="35" style="30" customWidth="1"/>
    <col min="3073" max="3073" width="30.85546875" style="30" customWidth="1"/>
    <col min="3074" max="3074" width="9.140625" style="30"/>
    <col min="3075" max="3075" width="13.7109375" style="30" customWidth="1"/>
    <col min="3076" max="3076" width="13.28515625" style="30" customWidth="1"/>
    <col min="3077" max="3077" width="13" style="30" customWidth="1"/>
    <col min="3078" max="3078" width="14.85546875" style="30" customWidth="1"/>
    <col min="3079" max="3079" width="26.7109375" style="30" customWidth="1"/>
    <col min="3080" max="3327" width="9.140625" style="30"/>
    <col min="3328" max="3328" width="35" style="30" customWidth="1"/>
    <col min="3329" max="3329" width="30.85546875" style="30" customWidth="1"/>
    <col min="3330" max="3330" width="9.140625" style="30"/>
    <col min="3331" max="3331" width="13.7109375" style="30" customWidth="1"/>
    <col min="3332" max="3332" width="13.28515625" style="30" customWidth="1"/>
    <col min="3333" max="3333" width="13" style="30" customWidth="1"/>
    <col min="3334" max="3334" width="14.85546875" style="30" customWidth="1"/>
    <col min="3335" max="3335" width="26.7109375" style="30" customWidth="1"/>
    <col min="3336" max="3583" width="9.140625" style="30"/>
    <col min="3584" max="3584" width="35" style="30" customWidth="1"/>
    <col min="3585" max="3585" width="30.85546875" style="30" customWidth="1"/>
    <col min="3586" max="3586" width="9.140625" style="30"/>
    <col min="3587" max="3587" width="13.7109375" style="30" customWidth="1"/>
    <col min="3588" max="3588" width="13.28515625" style="30" customWidth="1"/>
    <col min="3589" max="3589" width="13" style="30" customWidth="1"/>
    <col min="3590" max="3590" width="14.85546875" style="30" customWidth="1"/>
    <col min="3591" max="3591" width="26.7109375" style="30" customWidth="1"/>
    <col min="3592" max="3839" width="9.140625" style="30"/>
    <col min="3840" max="3840" width="35" style="30" customWidth="1"/>
    <col min="3841" max="3841" width="30.85546875" style="30" customWidth="1"/>
    <col min="3842" max="3842" width="9.140625" style="30"/>
    <col min="3843" max="3843" width="13.7109375" style="30" customWidth="1"/>
    <col min="3844" max="3844" width="13.28515625" style="30" customWidth="1"/>
    <col min="3845" max="3845" width="13" style="30" customWidth="1"/>
    <col min="3846" max="3846" width="14.85546875" style="30" customWidth="1"/>
    <col min="3847" max="3847" width="26.7109375" style="30" customWidth="1"/>
    <col min="3848" max="4095" width="9.140625" style="30"/>
    <col min="4096" max="4096" width="35" style="30" customWidth="1"/>
    <col min="4097" max="4097" width="30.85546875" style="30" customWidth="1"/>
    <col min="4098" max="4098" width="9.140625" style="30"/>
    <col min="4099" max="4099" width="13.7109375" style="30" customWidth="1"/>
    <col min="4100" max="4100" width="13.28515625" style="30" customWidth="1"/>
    <col min="4101" max="4101" width="13" style="30" customWidth="1"/>
    <col min="4102" max="4102" width="14.85546875" style="30" customWidth="1"/>
    <col min="4103" max="4103" width="26.7109375" style="30" customWidth="1"/>
    <col min="4104" max="4351" width="9.140625" style="30"/>
    <col min="4352" max="4352" width="35" style="30" customWidth="1"/>
    <col min="4353" max="4353" width="30.85546875" style="30" customWidth="1"/>
    <col min="4354" max="4354" width="9.140625" style="30"/>
    <col min="4355" max="4355" width="13.7109375" style="30" customWidth="1"/>
    <col min="4356" max="4356" width="13.28515625" style="30" customWidth="1"/>
    <col min="4357" max="4357" width="13" style="30" customWidth="1"/>
    <col min="4358" max="4358" width="14.85546875" style="30" customWidth="1"/>
    <col min="4359" max="4359" width="26.7109375" style="30" customWidth="1"/>
    <col min="4360" max="4607" width="9.140625" style="30"/>
    <col min="4608" max="4608" width="35" style="30" customWidth="1"/>
    <col min="4609" max="4609" width="30.85546875" style="30" customWidth="1"/>
    <col min="4610" max="4610" width="9.140625" style="30"/>
    <col min="4611" max="4611" width="13.7109375" style="30" customWidth="1"/>
    <col min="4612" max="4612" width="13.28515625" style="30" customWidth="1"/>
    <col min="4613" max="4613" width="13" style="30" customWidth="1"/>
    <col min="4614" max="4614" width="14.85546875" style="30" customWidth="1"/>
    <col min="4615" max="4615" width="26.7109375" style="30" customWidth="1"/>
    <col min="4616" max="4863" width="9.140625" style="30"/>
    <col min="4864" max="4864" width="35" style="30" customWidth="1"/>
    <col min="4865" max="4865" width="30.85546875" style="30" customWidth="1"/>
    <col min="4866" max="4866" width="9.140625" style="30"/>
    <col min="4867" max="4867" width="13.7109375" style="30" customWidth="1"/>
    <col min="4868" max="4868" width="13.28515625" style="30" customWidth="1"/>
    <col min="4869" max="4869" width="13" style="30" customWidth="1"/>
    <col min="4870" max="4870" width="14.85546875" style="30" customWidth="1"/>
    <col min="4871" max="4871" width="26.7109375" style="30" customWidth="1"/>
    <col min="4872" max="5119" width="9.140625" style="30"/>
    <col min="5120" max="5120" width="35" style="30" customWidth="1"/>
    <col min="5121" max="5121" width="30.85546875" style="30" customWidth="1"/>
    <col min="5122" max="5122" width="9.140625" style="30"/>
    <col min="5123" max="5123" width="13.7109375" style="30" customWidth="1"/>
    <col min="5124" max="5124" width="13.28515625" style="30" customWidth="1"/>
    <col min="5125" max="5125" width="13" style="30" customWidth="1"/>
    <col min="5126" max="5126" width="14.85546875" style="30" customWidth="1"/>
    <col min="5127" max="5127" width="26.7109375" style="30" customWidth="1"/>
    <col min="5128" max="5375" width="9.140625" style="30"/>
    <col min="5376" max="5376" width="35" style="30" customWidth="1"/>
    <col min="5377" max="5377" width="30.85546875" style="30" customWidth="1"/>
    <col min="5378" max="5378" width="9.140625" style="30"/>
    <col min="5379" max="5379" width="13.7109375" style="30" customWidth="1"/>
    <col min="5380" max="5380" width="13.28515625" style="30" customWidth="1"/>
    <col min="5381" max="5381" width="13" style="30" customWidth="1"/>
    <col min="5382" max="5382" width="14.85546875" style="30" customWidth="1"/>
    <col min="5383" max="5383" width="26.7109375" style="30" customWidth="1"/>
    <col min="5384" max="5631" width="9.140625" style="30"/>
    <col min="5632" max="5632" width="35" style="30" customWidth="1"/>
    <col min="5633" max="5633" width="30.85546875" style="30" customWidth="1"/>
    <col min="5634" max="5634" width="9.140625" style="30"/>
    <col min="5635" max="5635" width="13.7109375" style="30" customWidth="1"/>
    <col min="5636" max="5636" width="13.28515625" style="30" customWidth="1"/>
    <col min="5637" max="5637" width="13" style="30" customWidth="1"/>
    <col min="5638" max="5638" width="14.85546875" style="30" customWidth="1"/>
    <col min="5639" max="5639" width="26.7109375" style="30" customWidth="1"/>
    <col min="5640" max="5887" width="9.140625" style="30"/>
    <col min="5888" max="5888" width="35" style="30" customWidth="1"/>
    <col min="5889" max="5889" width="30.85546875" style="30" customWidth="1"/>
    <col min="5890" max="5890" width="9.140625" style="30"/>
    <col min="5891" max="5891" width="13.7109375" style="30" customWidth="1"/>
    <col min="5892" max="5892" width="13.28515625" style="30" customWidth="1"/>
    <col min="5893" max="5893" width="13" style="30" customWidth="1"/>
    <col min="5894" max="5894" width="14.85546875" style="30" customWidth="1"/>
    <col min="5895" max="5895" width="26.7109375" style="30" customWidth="1"/>
    <col min="5896" max="6143" width="9.140625" style="30"/>
    <col min="6144" max="6144" width="35" style="30" customWidth="1"/>
    <col min="6145" max="6145" width="30.85546875" style="30" customWidth="1"/>
    <col min="6146" max="6146" width="9.140625" style="30"/>
    <col min="6147" max="6147" width="13.7109375" style="30" customWidth="1"/>
    <col min="6148" max="6148" width="13.28515625" style="30" customWidth="1"/>
    <col min="6149" max="6149" width="13" style="30" customWidth="1"/>
    <col min="6150" max="6150" width="14.85546875" style="30" customWidth="1"/>
    <col min="6151" max="6151" width="26.7109375" style="30" customWidth="1"/>
    <col min="6152" max="6399" width="9.140625" style="30"/>
    <col min="6400" max="6400" width="35" style="30" customWidth="1"/>
    <col min="6401" max="6401" width="30.85546875" style="30" customWidth="1"/>
    <col min="6402" max="6402" width="9.140625" style="30"/>
    <col min="6403" max="6403" width="13.7109375" style="30" customWidth="1"/>
    <col min="6404" max="6404" width="13.28515625" style="30" customWidth="1"/>
    <col min="6405" max="6405" width="13" style="30" customWidth="1"/>
    <col min="6406" max="6406" width="14.85546875" style="30" customWidth="1"/>
    <col min="6407" max="6407" width="26.7109375" style="30" customWidth="1"/>
    <col min="6408" max="6655" width="9.140625" style="30"/>
    <col min="6656" max="6656" width="35" style="30" customWidth="1"/>
    <col min="6657" max="6657" width="30.85546875" style="30" customWidth="1"/>
    <col min="6658" max="6658" width="9.140625" style="30"/>
    <col min="6659" max="6659" width="13.7109375" style="30" customWidth="1"/>
    <col min="6660" max="6660" width="13.28515625" style="30" customWidth="1"/>
    <col min="6661" max="6661" width="13" style="30" customWidth="1"/>
    <col min="6662" max="6662" width="14.85546875" style="30" customWidth="1"/>
    <col min="6663" max="6663" width="26.7109375" style="30" customWidth="1"/>
    <col min="6664" max="6911" width="9.140625" style="30"/>
    <col min="6912" max="6912" width="35" style="30" customWidth="1"/>
    <col min="6913" max="6913" width="30.85546875" style="30" customWidth="1"/>
    <col min="6914" max="6914" width="9.140625" style="30"/>
    <col min="6915" max="6915" width="13.7109375" style="30" customWidth="1"/>
    <col min="6916" max="6916" width="13.28515625" style="30" customWidth="1"/>
    <col min="6917" max="6917" width="13" style="30" customWidth="1"/>
    <col min="6918" max="6918" width="14.85546875" style="30" customWidth="1"/>
    <col min="6919" max="6919" width="26.7109375" style="30" customWidth="1"/>
    <col min="6920" max="7167" width="9.140625" style="30"/>
    <col min="7168" max="7168" width="35" style="30" customWidth="1"/>
    <col min="7169" max="7169" width="30.85546875" style="30" customWidth="1"/>
    <col min="7170" max="7170" width="9.140625" style="30"/>
    <col min="7171" max="7171" width="13.7109375" style="30" customWidth="1"/>
    <col min="7172" max="7172" width="13.28515625" style="30" customWidth="1"/>
    <col min="7173" max="7173" width="13" style="30" customWidth="1"/>
    <col min="7174" max="7174" width="14.85546875" style="30" customWidth="1"/>
    <col min="7175" max="7175" width="26.7109375" style="30" customWidth="1"/>
    <col min="7176" max="7423" width="9.140625" style="30"/>
    <col min="7424" max="7424" width="35" style="30" customWidth="1"/>
    <col min="7425" max="7425" width="30.85546875" style="30" customWidth="1"/>
    <col min="7426" max="7426" width="9.140625" style="30"/>
    <col min="7427" max="7427" width="13.7109375" style="30" customWidth="1"/>
    <col min="7428" max="7428" width="13.28515625" style="30" customWidth="1"/>
    <col min="7429" max="7429" width="13" style="30" customWidth="1"/>
    <col min="7430" max="7430" width="14.85546875" style="30" customWidth="1"/>
    <col min="7431" max="7431" width="26.7109375" style="30" customWidth="1"/>
    <col min="7432" max="7679" width="9.140625" style="30"/>
    <col min="7680" max="7680" width="35" style="30" customWidth="1"/>
    <col min="7681" max="7681" width="30.85546875" style="30" customWidth="1"/>
    <col min="7682" max="7682" width="9.140625" style="30"/>
    <col min="7683" max="7683" width="13.7109375" style="30" customWidth="1"/>
    <col min="7684" max="7684" width="13.28515625" style="30" customWidth="1"/>
    <col min="7685" max="7685" width="13" style="30" customWidth="1"/>
    <col min="7686" max="7686" width="14.85546875" style="30" customWidth="1"/>
    <col min="7687" max="7687" width="26.7109375" style="30" customWidth="1"/>
    <col min="7688" max="7935" width="9.140625" style="30"/>
    <col min="7936" max="7936" width="35" style="30" customWidth="1"/>
    <col min="7937" max="7937" width="30.85546875" style="30" customWidth="1"/>
    <col min="7938" max="7938" width="9.140625" style="30"/>
    <col min="7939" max="7939" width="13.7109375" style="30" customWidth="1"/>
    <col min="7940" max="7940" width="13.28515625" style="30" customWidth="1"/>
    <col min="7941" max="7941" width="13" style="30" customWidth="1"/>
    <col min="7942" max="7942" width="14.85546875" style="30" customWidth="1"/>
    <col min="7943" max="7943" width="26.7109375" style="30" customWidth="1"/>
    <col min="7944" max="8191" width="9.140625" style="30"/>
    <col min="8192" max="8192" width="35" style="30" customWidth="1"/>
    <col min="8193" max="8193" width="30.85546875" style="30" customWidth="1"/>
    <col min="8194" max="8194" width="9.140625" style="30"/>
    <col min="8195" max="8195" width="13.7109375" style="30" customWidth="1"/>
    <col min="8196" max="8196" width="13.28515625" style="30" customWidth="1"/>
    <col min="8197" max="8197" width="13" style="30" customWidth="1"/>
    <col min="8198" max="8198" width="14.85546875" style="30" customWidth="1"/>
    <col min="8199" max="8199" width="26.7109375" style="30" customWidth="1"/>
    <col min="8200" max="8447" width="9.140625" style="30"/>
    <col min="8448" max="8448" width="35" style="30" customWidth="1"/>
    <col min="8449" max="8449" width="30.85546875" style="30" customWidth="1"/>
    <col min="8450" max="8450" width="9.140625" style="30"/>
    <col min="8451" max="8451" width="13.7109375" style="30" customWidth="1"/>
    <col min="8452" max="8452" width="13.28515625" style="30" customWidth="1"/>
    <col min="8453" max="8453" width="13" style="30" customWidth="1"/>
    <col min="8454" max="8454" width="14.85546875" style="30" customWidth="1"/>
    <col min="8455" max="8455" width="26.7109375" style="30" customWidth="1"/>
    <col min="8456" max="8703" width="9.140625" style="30"/>
    <col min="8704" max="8704" width="35" style="30" customWidth="1"/>
    <col min="8705" max="8705" width="30.85546875" style="30" customWidth="1"/>
    <col min="8706" max="8706" width="9.140625" style="30"/>
    <col min="8707" max="8707" width="13.7109375" style="30" customWidth="1"/>
    <col min="8708" max="8708" width="13.28515625" style="30" customWidth="1"/>
    <col min="8709" max="8709" width="13" style="30" customWidth="1"/>
    <col min="8710" max="8710" width="14.85546875" style="30" customWidth="1"/>
    <col min="8711" max="8711" width="26.7109375" style="30" customWidth="1"/>
    <col min="8712" max="8959" width="9.140625" style="30"/>
    <col min="8960" max="8960" width="35" style="30" customWidth="1"/>
    <col min="8961" max="8961" width="30.85546875" style="30" customWidth="1"/>
    <col min="8962" max="8962" width="9.140625" style="30"/>
    <col min="8963" max="8963" width="13.7109375" style="30" customWidth="1"/>
    <col min="8964" max="8964" width="13.28515625" style="30" customWidth="1"/>
    <col min="8965" max="8965" width="13" style="30" customWidth="1"/>
    <col min="8966" max="8966" width="14.85546875" style="30" customWidth="1"/>
    <col min="8967" max="8967" width="26.7109375" style="30" customWidth="1"/>
    <col min="8968" max="9215" width="9.140625" style="30"/>
    <col min="9216" max="9216" width="35" style="30" customWidth="1"/>
    <col min="9217" max="9217" width="30.85546875" style="30" customWidth="1"/>
    <col min="9218" max="9218" width="9.140625" style="30"/>
    <col min="9219" max="9219" width="13.7109375" style="30" customWidth="1"/>
    <col min="9220" max="9220" width="13.28515625" style="30" customWidth="1"/>
    <col min="9221" max="9221" width="13" style="30" customWidth="1"/>
    <col min="9222" max="9222" width="14.85546875" style="30" customWidth="1"/>
    <col min="9223" max="9223" width="26.7109375" style="30" customWidth="1"/>
    <col min="9224" max="9471" width="9.140625" style="30"/>
    <col min="9472" max="9472" width="35" style="30" customWidth="1"/>
    <col min="9473" max="9473" width="30.85546875" style="30" customWidth="1"/>
    <col min="9474" max="9474" width="9.140625" style="30"/>
    <col min="9475" max="9475" width="13.7109375" style="30" customWidth="1"/>
    <col min="9476" max="9476" width="13.28515625" style="30" customWidth="1"/>
    <col min="9477" max="9477" width="13" style="30" customWidth="1"/>
    <col min="9478" max="9478" width="14.85546875" style="30" customWidth="1"/>
    <col min="9479" max="9479" width="26.7109375" style="30" customWidth="1"/>
    <col min="9480" max="9727" width="9.140625" style="30"/>
    <col min="9728" max="9728" width="35" style="30" customWidth="1"/>
    <col min="9729" max="9729" width="30.85546875" style="30" customWidth="1"/>
    <col min="9730" max="9730" width="9.140625" style="30"/>
    <col min="9731" max="9731" width="13.7109375" style="30" customWidth="1"/>
    <col min="9732" max="9732" width="13.28515625" style="30" customWidth="1"/>
    <col min="9733" max="9733" width="13" style="30" customWidth="1"/>
    <col min="9734" max="9734" width="14.85546875" style="30" customWidth="1"/>
    <col min="9735" max="9735" width="26.7109375" style="30" customWidth="1"/>
    <col min="9736" max="9983" width="9.140625" style="30"/>
    <col min="9984" max="9984" width="35" style="30" customWidth="1"/>
    <col min="9985" max="9985" width="30.85546875" style="30" customWidth="1"/>
    <col min="9986" max="9986" width="9.140625" style="30"/>
    <col min="9987" max="9987" width="13.7109375" style="30" customWidth="1"/>
    <col min="9988" max="9988" width="13.28515625" style="30" customWidth="1"/>
    <col min="9989" max="9989" width="13" style="30" customWidth="1"/>
    <col min="9990" max="9990" width="14.85546875" style="30" customWidth="1"/>
    <col min="9991" max="9991" width="26.7109375" style="30" customWidth="1"/>
    <col min="9992" max="10239" width="9.140625" style="30"/>
    <col min="10240" max="10240" width="35" style="30" customWidth="1"/>
    <col min="10241" max="10241" width="30.85546875" style="30" customWidth="1"/>
    <col min="10242" max="10242" width="9.140625" style="30"/>
    <col min="10243" max="10243" width="13.7109375" style="30" customWidth="1"/>
    <col min="10244" max="10244" width="13.28515625" style="30" customWidth="1"/>
    <col min="10245" max="10245" width="13" style="30" customWidth="1"/>
    <col min="10246" max="10246" width="14.85546875" style="30" customWidth="1"/>
    <col min="10247" max="10247" width="26.7109375" style="30" customWidth="1"/>
    <col min="10248" max="10495" width="9.140625" style="30"/>
    <col min="10496" max="10496" width="35" style="30" customWidth="1"/>
    <col min="10497" max="10497" width="30.85546875" style="30" customWidth="1"/>
    <col min="10498" max="10498" width="9.140625" style="30"/>
    <col min="10499" max="10499" width="13.7109375" style="30" customWidth="1"/>
    <col min="10500" max="10500" width="13.28515625" style="30" customWidth="1"/>
    <col min="10501" max="10501" width="13" style="30" customWidth="1"/>
    <col min="10502" max="10502" width="14.85546875" style="30" customWidth="1"/>
    <col min="10503" max="10503" width="26.7109375" style="30" customWidth="1"/>
    <col min="10504" max="10751" width="9.140625" style="30"/>
    <col min="10752" max="10752" width="35" style="30" customWidth="1"/>
    <col min="10753" max="10753" width="30.85546875" style="30" customWidth="1"/>
    <col min="10754" max="10754" width="9.140625" style="30"/>
    <col min="10755" max="10755" width="13.7109375" style="30" customWidth="1"/>
    <col min="10756" max="10756" width="13.28515625" style="30" customWidth="1"/>
    <col min="10757" max="10757" width="13" style="30" customWidth="1"/>
    <col min="10758" max="10758" width="14.85546875" style="30" customWidth="1"/>
    <col min="10759" max="10759" width="26.7109375" style="30" customWidth="1"/>
    <col min="10760" max="11007" width="9.140625" style="30"/>
    <col min="11008" max="11008" width="35" style="30" customWidth="1"/>
    <col min="11009" max="11009" width="30.85546875" style="30" customWidth="1"/>
    <col min="11010" max="11010" width="9.140625" style="30"/>
    <col min="11011" max="11011" width="13.7109375" style="30" customWidth="1"/>
    <col min="11012" max="11012" width="13.28515625" style="30" customWidth="1"/>
    <col min="11013" max="11013" width="13" style="30" customWidth="1"/>
    <col min="11014" max="11014" width="14.85546875" style="30" customWidth="1"/>
    <col min="11015" max="11015" width="26.7109375" style="30" customWidth="1"/>
    <col min="11016" max="11263" width="9.140625" style="30"/>
    <col min="11264" max="11264" width="35" style="30" customWidth="1"/>
    <col min="11265" max="11265" width="30.85546875" style="30" customWidth="1"/>
    <col min="11266" max="11266" width="9.140625" style="30"/>
    <col min="11267" max="11267" width="13.7109375" style="30" customWidth="1"/>
    <col min="11268" max="11268" width="13.28515625" style="30" customWidth="1"/>
    <col min="11269" max="11269" width="13" style="30" customWidth="1"/>
    <col min="11270" max="11270" width="14.85546875" style="30" customWidth="1"/>
    <col min="11271" max="11271" width="26.7109375" style="30" customWidth="1"/>
    <col min="11272" max="11519" width="9.140625" style="30"/>
    <col min="11520" max="11520" width="35" style="30" customWidth="1"/>
    <col min="11521" max="11521" width="30.85546875" style="30" customWidth="1"/>
    <col min="11522" max="11522" width="9.140625" style="30"/>
    <col min="11523" max="11523" width="13.7109375" style="30" customWidth="1"/>
    <col min="11524" max="11524" width="13.28515625" style="30" customWidth="1"/>
    <col min="11525" max="11525" width="13" style="30" customWidth="1"/>
    <col min="11526" max="11526" width="14.85546875" style="30" customWidth="1"/>
    <col min="11527" max="11527" width="26.7109375" style="30" customWidth="1"/>
    <col min="11528" max="11775" width="9.140625" style="30"/>
    <col min="11776" max="11776" width="35" style="30" customWidth="1"/>
    <col min="11777" max="11777" width="30.85546875" style="30" customWidth="1"/>
    <col min="11778" max="11778" width="9.140625" style="30"/>
    <col min="11779" max="11779" width="13.7109375" style="30" customWidth="1"/>
    <col min="11780" max="11780" width="13.28515625" style="30" customWidth="1"/>
    <col min="11781" max="11781" width="13" style="30" customWidth="1"/>
    <col min="11782" max="11782" width="14.85546875" style="30" customWidth="1"/>
    <col min="11783" max="11783" width="26.7109375" style="30" customWidth="1"/>
    <col min="11784" max="12031" width="9.140625" style="30"/>
    <col min="12032" max="12032" width="35" style="30" customWidth="1"/>
    <col min="12033" max="12033" width="30.85546875" style="30" customWidth="1"/>
    <col min="12034" max="12034" width="9.140625" style="30"/>
    <col min="12035" max="12035" width="13.7109375" style="30" customWidth="1"/>
    <col min="12036" max="12036" width="13.28515625" style="30" customWidth="1"/>
    <col min="12037" max="12037" width="13" style="30" customWidth="1"/>
    <col min="12038" max="12038" width="14.85546875" style="30" customWidth="1"/>
    <col min="12039" max="12039" width="26.7109375" style="30" customWidth="1"/>
    <col min="12040" max="12287" width="9.140625" style="30"/>
    <col min="12288" max="12288" width="35" style="30" customWidth="1"/>
    <col min="12289" max="12289" width="30.85546875" style="30" customWidth="1"/>
    <col min="12290" max="12290" width="9.140625" style="30"/>
    <col min="12291" max="12291" width="13.7109375" style="30" customWidth="1"/>
    <col min="12292" max="12292" width="13.28515625" style="30" customWidth="1"/>
    <col min="12293" max="12293" width="13" style="30" customWidth="1"/>
    <col min="12294" max="12294" width="14.85546875" style="30" customWidth="1"/>
    <col min="12295" max="12295" width="26.7109375" style="30" customWidth="1"/>
    <col min="12296" max="12543" width="9.140625" style="30"/>
    <col min="12544" max="12544" width="35" style="30" customWidth="1"/>
    <col min="12545" max="12545" width="30.85546875" style="30" customWidth="1"/>
    <col min="12546" max="12546" width="9.140625" style="30"/>
    <col min="12547" max="12547" width="13.7109375" style="30" customWidth="1"/>
    <col min="12548" max="12548" width="13.28515625" style="30" customWidth="1"/>
    <col min="12549" max="12549" width="13" style="30" customWidth="1"/>
    <col min="12550" max="12550" width="14.85546875" style="30" customWidth="1"/>
    <col min="12551" max="12551" width="26.7109375" style="30" customWidth="1"/>
    <col min="12552" max="12799" width="9.140625" style="30"/>
    <col min="12800" max="12800" width="35" style="30" customWidth="1"/>
    <col min="12801" max="12801" width="30.85546875" style="30" customWidth="1"/>
    <col min="12802" max="12802" width="9.140625" style="30"/>
    <col min="12803" max="12803" width="13.7109375" style="30" customWidth="1"/>
    <col min="12804" max="12804" width="13.28515625" style="30" customWidth="1"/>
    <col min="12805" max="12805" width="13" style="30" customWidth="1"/>
    <col min="12806" max="12806" width="14.85546875" style="30" customWidth="1"/>
    <col min="12807" max="12807" width="26.7109375" style="30" customWidth="1"/>
    <col min="12808" max="13055" width="9.140625" style="30"/>
    <col min="13056" max="13056" width="35" style="30" customWidth="1"/>
    <col min="13057" max="13057" width="30.85546875" style="30" customWidth="1"/>
    <col min="13058" max="13058" width="9.140625" style="30"/>
    <col min="13059" max="13059" width="13.7109375" style="30" customWidth="1"/>
    <col min="13060" max="13060" width="13.28515625" style="30" customWidth="1"/>
    <col min="13061" max="13061" width="13" style="30" customWidth="1"/>
    <col min="13062" max="13062" width="14.85546875" style="30" customWidth="1"/>
    <col min="13063" max="13063" width="26.7109375" style="30" customWidth="1"/>
    <col min="13064" max="13311" width="9.140625" style="30"/>
    <col min="13312" max="13312" width="35" style="30" customWidth="1"/>
    <col min="13313" max="13313" width="30.85546875" style="30" customWidth="1"/>
    <col min="13314" max="13314" width="9.140625" style="30"/>
    <col min="13315" max="13315" width="13.7109375" style="30" customWidth="1"/>
    <col min="13316" max="13316" width="13.28515625" style="30" customWidth="1"/>
    <col min="13317" max="13317" width="13" style="30" customWidth="1"/>
    <col min="13318" max="13318" width="14.85546875" style="30" customWidth="1"/>
    <col min="13319" max="13319" width="26.7109375" style="30" customWidth="1"/>
    <col min="13320" max="13567" width="9.140625" style="30"/>
    <col min="13568" max="13568" width="35" style="30" customWidth="1"/>
    <col min="13569" max="13569" width="30.85546875" style="30" customWidth="1"/>
    <col min="13570" max="13570" width="9.140625" style="30"/>
    <col min="13571" max="13571" width="13.7109375" style="30" customWidth="1"/>
    <col min="13572" max="13572" width="13.28515625" style="30" customWidth="1"/>
    <col min="13573" max="13573" width="13" style="30" customWidth="1"/>
    <col min="13574" max="13574" width="14.85546875" style="30" customWidth="1"/>
    <col min="13575" max="13575" width="26.7109375" style="30" customWidth="1"/>
    <col min="13576" max="13823" width="9.140625" style="30"/>
    <col min="13824" max="13824" width="35" style="30" customWidth="1"/>
    <col min="13825" max="13825" width="30.85546875" style="30" customWidth="1"/>
    <col min="13826" max="13826" width="9.140625" style="30"/>
    <col min="13827" max="13827" width="13.7109375" style="30" customWidth="1"/>
    <col min="13828" max="13828" width="13.28515625" style="30" customWidth="1"/>
    <col min="13829" max="13829" width="13" style="30" customWidth="1"/>
    <col min="13830" max="13830" width="14.85546875" style="30" customWidth="1"/>
    <col min="13831" max="13831" width="26.7109375" style="30" customWidth="1"/>
    <col min="13832" max="14079" width="9.140625" style="30"/>
    <col min="14080" max="14080" width="35" style="30" customWidth="1"/>
    <col min="14081" max="14081" width="30.85546875" style="30" customWidth="1"/>
    <col min="14082" max="14082" width="9.140625" style="30"/>
    <col min="14083" max="14083" width="13.7109375" style="30" customWidth="1"/>
    <col min="14084" max="14084" width="13.28515625" style="30" customWidth="1"/>
    <col min="14085" max="14085" width="13" style="30" customWidth="1"/>
    <col min="14086" max="14086" width="14.85546875" style="30" customWidth="1"/>
    <col min="14087" max="14087" width="26.7109375" style="30" customWidth="1"/>
    <col min="14088" max="14335" width="9.140625" style="30"/>
    <col min="14336" max="14336" width="35" style="30" customWidth="1"/>
    <col min="14337" max="14337" width="30.85546875" style="30" customWidth="1"/>
    <col min="14338" max="14338" width="9.140625" style="30"/>
    <col min="14339" max="14339" width="13.7109375" style="30" customWidth="1"/>
    <col min="14340" max="14340" width="13.28515625" style="30" customWidth="1"/>
    <col min="14341" max="14341" width="13" style="30" customWidth="1"/>
    <col min="14342" max="14342" width="14.85546875" style="30" customWidth="1"/>
    <col min="14343" max="14343" width="26.7109375" style="30" customWidth="1"/>
    <col min="14344" max="14591" width="9.140625" style="30"/>
    <col min="14592" max="14592" width="35" style="30" customWidth="1"/>
    <col min="14593" max="14593" width="30.85546875" style="30" customWidth="1"/>
    <col min="14594" max="14594" width="9.140625" style="30"/>
    <col min="14595" max="14595" width="13.7109375" style="30" customWidth="1"/>
    <col min="14596" max="14596" width="13.28515625" style="30" customWidth="1"/>
    <col min="14597" max="14597" width="13" style="30" customWidth="1"/>
    <col min="14598" max="14598" width="14.85546875" style="30" customWidth="1"/>
    <col min="14599" max="14599" width="26.7109375" style="30" customWidth="1"/>
    <col min="14600" max="14847" width="9.140625" style="30"/>
    <col min="14848" max="14848" width="35" style="30" customWidth="1"/>
    <col min="14849" max="14849" width="30.85546875" style="30" customWidth="1"/>
    <col min="14850" max="14850" width="9.140625" style="30"/>
    <col min="14851" max="14851" width="13.7109375" style="30" customWidth="1"/>
    <col min="14852" max="14852" width="13.28515625" style="30" customWidth="1"/>
    <col min="14853" max="14853" width="13" style="30" customWidth="1"/>
    <col min="14854" max="14854" width="14.85546875" style="30" customWidth="1"/>
    <col min="14855" max="14855" width="26.7109375" style="30" customWidth="1"/>
    <col min="14856" max="15103" width="9.140625" style="30"/>
    <col min="15104" max="15104" width="35" style="30" customWidth="1"/>
    <col min="15105" max="15105" width="30.85546875" style="30" customWidth="1"/>
    <col min="15106" max="15106" width="9.140625" style="30"/>
    <col min="15107" max="15107" width="13.7109375" style="30" customWidth="1"/>
    <col min="15108" max="15108" width="13.28515625" style="30" customWidth="1"/>
    <col min="15109" max="15109" width="13" style="30" customWidth="1"/>
    <col min="15110" max="15110" width="14.85546875" style="30" customWidth="1"/>
    <col min="15111" max="15111" width="26.7109375" style="30" customWidth="1"/>
    <col min="15112" max="15359" width="9.140625" style="30"/>
    <col min="15360" max="15360" width="35" style="30" customWidth="1"/>
    <col min="15361" max="15361" width="30.85546875" style="30" customWidth="1"/>
    <col min="15362" max="15362" width="9.140625" style="30"/>
    <col min="15363" max="15363" width="13.7109375" style="30" customWidth="1"/>
    <col min="15364" max="15364" width="13.28515625" style="30" customWidth="1"/>
    <col min="15365" max="15365" width="13" style="30" customWidth="1"/>
    <col min="15366" max="15366" width="14.85546875" style="30" customWidth="1"/>
    <col min="15367" max="15367" width="26.7109375" style="30" customWidth="1"/>
    <col min="15368" max="15615" width="9.140625" style="30"/>
    <col min="15616" max="15616" width="35" style="30" customWidth="1"/>
    <col min="15617" max="15617" width="30.85546875" style="30" customWidth="1"/>
    <col min="15618" max="15618" width="9.140625" style="30"/>
    <col min="15619" max="15619" width="13.7109375" style="30" customWidth="1"/>
    <col min="15620" max="15620" width="13.28515625" style="30" customWidth="1"/>
    <col min="15621" max="15621" width="13" style="30" customWidth="1"/>
    <col min="15622" max="15622" width="14.85546875" style="30" customWidth="1"/>
    <col min="15623" max="15623" width="26.7109375" style="30" customWidth="1"/>
    <col min="15624" max="15871" width="9.140625" style="30"/>
    <col min="15872" max="15872" width="35" style="30" customWidth="1"/>
    <col min="15873" max="15873" width="30.85546875" style="30" customWidth="1"/>
    <col min="15874" max="15874" width="9.140625" style="30"/>
    <col min="15875" max="15875" width="13.7109375" style="30" customWidth="1"/>
    <col min="15876" max="15876" width="13.28515625" style="30" customWidth="1"/>
    <col min="15877" max="15877" width="13" style="30" customWidth="1"/>
    <col min="15878" max="15878" width="14.85546875" style="30" customWidth="1"/>
    <col min="15879" max="15879" width="26.7109375" style="30" customWidth="1"/>
    <col min="15880" max="16127" width="9.140625" style="30"/>
    <col min="16128" max="16128" width="35" style="30" customWidth="1"/>
    <col min="16129" max="16129" width="30.85546875" style="30" customWidth="1"/>
    <col min="16130" max="16130" width="9.140625" style="30"/>
    <col min="16131" max="16131" width="13.7109375" style="30" customWidth="1"/>
    <col min="16132" max="16132" width="13.28515625" style="30" customWidth="1"/>
    <col min="16133" max="16133" width="13" style="30" customWidth="1"/>
    <col min="16134" max="16134" width="14.85546875" style="30" customWidth="1"/>
    <col min="16135" max="16135" width="26.7109375" style="30" customWidth="1"/>
    <col min="16136" max="16384" width="9.140625" style="30"/>
  </cols>
  <sheetData>
    <row r="1" spans="1:7" x14ac:dyDescent="0.2">
      <c r="G1" s="31" t="s">
        <v>418</v>
      </c>
    </row>
    <row r="2" spans="1:7" x14ac:dyDescent="0.2">
      <c r="G2" s="31"/>
    </row>
    <row r="3" spans="1:7" ht="67.5" customHeight="1" x14ac:dyDescent="0.2">
      <c r="A3" s="1"/>
      <c r="B3" s="230" t="s">
        <v>434</v>
      </c>
      <c r="C3" s="230"/>
      <c r="D3" s="230"/>
      <c r="E3" s="230"/>
      <c r="F3" s="230"/>
      <c r="G3" s="230"/>
    </row>
    <row r="4" spans="1:7" x14ac:dyDescent="0.2">
      <c r="A4" s="1"/>
      <c r="B4" s="1"/>
      <c r="C4" s="1"/>
      <c r="D4" s="2"/>
      <c r="E4" s="1"/>
      <c r="F4" s="1"/>
      <c r="G4" s="3"/>
    </row>
    <row r="5" spans="1:7" x14ac:dyDescent="0.2">
      <c r="A5" s="3"/>
      <c r="B5" s="3"/>
      <c r="C5" s="3"/>
      <c r="D5" s="4"/>
      <c r="E5" s="232" t="s">
        <v>3</v>
      </c>
      <c r="F5" s="232"/>
      <c r="G5" s="194" t="s">
        <v>4</v>
      </c>
    </row>
    <row r="6" spans="1:7" x14ac:dyDescent="0.2">
      <c r="A6" s="189" t="s">
        <v>5</v>
      </c>
      <c r="B6" s="189"/>
      <c r="C6" s="193" t="s">
        <v>6</v>
      </c>
      <c r="D6" s="193"/>
      <c r="E6" s="5"/>
      <c r="F6" s="5"/>
      <c r="G6" s="199"/>
    </row>
    <row r="7" spans="1:7" ht="38.25" x14ac:dyDescent="0.2">
      <c r="A7" s="6" t="s">
        <v>7</v>
      </c>
      <c r="B7" s="7" t="s">
        <v>8</v>
      </c>
      <c r="C7" s="7" t="s">
        <v>9</v>
      </c>
      <c r="D7" s="6" t="s">
        <v>10</v>
      </c>
      <c r="E7" s="7" t="s">
        <v>11</v>
      </c>
      <c r="F7" s="7" t="s">
        <v>12</v>
      </c>
      <c r="G7" s="8"/>
    </row>
    <row r="8" spans="1:7" ht="38.25" customHeight="1" x14ac:dyDescent="0.2">
      <c r="A8" s="193">
        <v>1</v>
      </c>
      <c r="B8" s="194" t="s">
        <v>358</v>
      </c>
      <c r="C8" s="74" t="s">
        <v>359</v>
      </c>
      <c r="D8" s="59" t="s">
        <v>141</v>
      </c>
      <c r="E8" s="73">
        <v>28</v>
      </c>
      <c r="F8" s="73">
        <v>32</v>
      </c>
      <c r="G8" s="190">
        <f>((F8/E8+F9/E9)/2)*100</f>
        <v>148.80952380952382</v>
      </c>
    </row>
    <row r="9" spans="1:7" ht="114.75" x14ac:dyDescent="0.2">
      <c r="A9" s="193"/>
      <c r="B9" s="195"/>
      <c r="C9" s="74" t="s">
        <v>360</v>
      </c>
      <c r="D9" s="59" t="s">
        <v>141</v>
      </c>
      <c r="E9" s="73">
        <v>12</v>
      </c>
      <c r="F9" s="73">
        <v>22</v>
      </c>
      <c r="G9" s="191"/>
    </row>
    <row r="10" spans="1:7" x14ac:dyDescent="0.2">
      <c r="A10" s="193"/>
      <c r="B10" s="195"/>
      <c r="C10" s="88" t="s">
        <v>80</v>
      </c>
      <c r="D10" s="48" t="s">
        <v>21</v>
      </c>
      <c r="E10" s="157">
        <f>SUM(E11:E11)</f>
        <v>200</v>
      </c>
      <c r="F10" s="157">
        <f>SUM(F11:F11)</f>
        <v>0</v>
      </c>
      <c r="G10" s="191"/>
    </row>
    <row r="11" spans="1:7" x14ac:dyDescent="0.2">
      <c r="A11" s="193"/>
      <c r="B11" s="199"/>
      <c r="C11" s="141" t="s">
        <v>22</v>
      </c>
      <c r="D11" s="59" t="s">
        <v>21</v>
      </c>
      <c r="E11" s="158">
        <v>200</v>
      </c>
      <c r="F11" s="158">
        <v>0</v>
      </c>
      <c r="G11" s="192"/>
    </row>
  </sheetData>
  <mergeCells count="8">
    <mergeCell ref="A8:A11"/>
    <mergeCell ref="B8:B11"/>
    <mergeCell ref="G8:G11"/>
    <mergeCell ref="B3:G3"/>
    <mergeCell ref="E5:F5"/>
    <mergeCell ref="G5:G6"/>
    <mergeCell ref="A6:B6"/>
    <mergeCell ref="C6:D6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Normal="100" zoomScalePageLayoutView="87" workbookViewId="0">
      <selection activeCell="E1" sqref="E1:F1048576"/>
    </sheetView>
  </sheetViews>
  <sheetFormatPr defaultRowHeight="12.75" x14ac:dyDescent="0.2"/>
  <cols>
    <col min="1" max="1" width="9.140625" style="30"/>
    <col min="2" max="2" width="35" style="30" customWidth="1"/>
    <col min="3" max="3" width="30.85546875" style="30" customWidth="1"/>
    <col min="4" max="4" width="9.140625" style="30"/>
    <col min="5" max="5" width="13" style="30" customWidth="1"/>
    <col min="6" max="6" width="14.85546875" style="30" customWidth="1"/>
    <col min="7" max="7" width="26.7109375" style="30" customWidth="1"/>
    <col min="8" max="255" width="9.140625" style="30"/>
    <col min="256" max="256" width="35" style="30" customWidth="1"/>
    <col min="257" max="257" width="30.85546875" style="30" customWidth="1"/>
    <col min="258" max="258" width="9.140625" style="30"/>
    <col min="259" max="259" width="13.7109375" style="30" customWidth="1"/>
    <col min="260" max="260" width="13.28515625" style="30" customWidth="1"/>
    <col min="261" max="261" width="13" style="30" customWidth="1"/>
    <col min="262" max="262" width="14.85546875" style="30" customWidth="1"/>
    <col min="263" max="263" width="26.7109375" style="30" customWidth="1"/>
    <col min="264" max="511" width="9.140625" style="30"/>
    <col min="512" max="512" width="35" style="30" customWidth="1"/>
    <col min="513" max="513" width="30.85546875" style="30" customWidth="1"/>
    <col min="514" max="514" width="9.140625" style="30"/>
    <col min="515" max="515" width="13.7109375" style="30" customWidth="1"/>
    <col min="516" max="516" width="13.28515625" style="30" customWidth="1"/>
    <col min="517" max="517" width="13" style="30" customWidth="1"/>
    <col min="518" max="518" width="14.85546875" style="30" customWidth="1"/>
    <col min="519" max="519" width="26.7109375" style="30" customWidth="1"/>
    <col min="520" max="767" width="9.140625" style="30"/>
    <col min="768" max="768" width="35" style="30" customWidth="1"/>
    <col min="769" max="769" width="30.85546875" style="30" customWidth="1"/>
    <col min="770" max="770" width="9.140625" style="30"/>
    <col min="771" max="771" width="13.7109375" style="30" customWidth="1"/>
    <col min="772" max="772" width="13.28515625" style="30" customWidth="1"/>
    <col min="773" max="773" width="13" style="30" customWidth="1"/>
    <col min="774" max="774" width="14.85546875" style="30" customWidth="1"/>
    <col min="775" max="775" width="26.7109375" style="30" customWidth="1"/>
    <col min="776" max="1023" width="9.140625" style="30"/>
    <col min="1024" max="1024" width="35" style="30" customWidth="1"/>
    <col min="1025" max="1025" width="30.85546875" style="30" customWidth="1"/>
    <col min="1026" max="1026" width="9.140625" style="30"/>
    <col min="1027" max="1027" width="13.7109375" style="30" customWidth="1"/>
    <col min="1028" max="1028" width="13.28515625" style="30" customWidth="1"/>
    <col min="1029" max="1029" width="13" style="30" customWidth="1"/>
    <col min="1030" max="1030" width="14.85546875" style="30" customWidth="1"/>
    <col min="1031" max="1031" width="26.7109375" style="30" customWidth="1"/>
    <col min="1032" max="1279" width="9.140625" style="30"/>
    <col min="1280" max="1280" width="35" style="30" customWidth="1"/>
    <col min="1281" max="1281" width="30.85546875" style="30" customWidth="1"/>
    <col min="1282" max="1282" width="9.140625" style="30"/>
    <col min="1283" max="1283" width="13.7109375" style="30" customWidth="1"/>
    <col min="1284" max="1284" width="13.28515625" style="30" customWidth="1"/>
    <col min="1285" max="1285" width="13" style="30" customWidth="1"/>
    <col min="1286" max="1286" width="14.85546875" style="30" customWidth="1"/>
    <col min="1287" max="1287" width="26.7109375" style="30" customWidth="1"/>
    <col min="1288" max="1535" width="9.140625" style="30"/>
    <col min="1536" max="1536" width="35" style="30" customWidth="1"/>
    <col min="1537" max="1537" width="30.85546875" style="30" customWidth="1"/>
    <col min="1538" max="1538" width="9.140625" style="30"/>
    <col min="1539" max="1539" width="13.7109375" style="30" customWidth="1"/>
    <col min="1540" max="1540" width="13.28515625" style="30" customWidth="1"/>
    <col min="1541" max="1541" width="13" style="30" customWidth="1"/>
    <col min="1542" max="1542" width="14.85546875" style="30" customWidth="1"/>
    <col min="1543" max="1543" width="26.7109375" style="30" customWidth="1"/>
    <col min="1544" max="1791" width="9.140625" style="30"/>
    <col min="1792" max="1792" width="35" style="30" customWidth="1"/>
    <col min="1793" max="1793" width="30.85546875" style="30" customWidth="1"/>
    <col min="1794" max="1794" width="9.140625" style="30"/>
    <col min="1795" max="1795" width="13.7109375" style="30" customWidth="1"/>
    <col min="1796" max="1796" width="13.28515625" style="30" customWidth="1"/>
    <col min="1797" max="1797" width="13" style="30" customWidth="1"/>
    <col min="1798" max="1798" width="14.85546875" style="30" customWidth="1"/>
    <col min="1799" max="1799" width="26.7109375" style="30" customWidth="1"/>
    <col min="1800" max="2047" width="9.140625" style="30"/>
    <col min="2048" max="2048" width="35" style="30" customWidth="1"/>
    <col min="2049" max="2049" width="30.85546875" style="30" customWidth="1"/>
    <col min="2050" max="2050" width="9.140625" style="30"/>
    <col min="2051" max="2051" width="13.7109375" style="30" customWidth="1"/>
    <col min="2052" max="2052" width="13.28515625" style="30" customWidth="1"/>
    <col min="2053" max="2053" width="13" style="30" customWidth="1"/>
    <col min="2054" max="2054" width="14.85546875" style="30" customWidth="1"/>
    <col min="2055" max="2055" width="26.7109375" style="30" customWidth="1"/>
    <col min="2056" max="2303" width="9.140625" style="30"/>
    <col min="2304" max="2304" width="35" style="30" customWidth="1"/>
    <col min="2305" max="2305" width="30.85546875" style="30" customWidth="1"/>
    <col min="2306" max="2306" width="9.140625" style="30"/>
    <col min="2307" max="2307" width="13.7109375" style="30" customWidth="1"/>
    <col min="2308" max="2308" width="13.28515625" style="30" customWidth="1"/>
    <col min="2309" max="2309" width="13" style="30" customWidth="1"/>
    <col min="2310" max="2310" width="14.85546875" style="30" customWidth="1"/>
    <col min="2311" max="2311" width="26.7109375" style="30" customWidth="1"/>
    <col min="2312" max="2559" width="9.140625" style="30"/>
    <col min="2560" max="2560" width="35" style="30" customWidth="1"/>
    <col min="2561" max="2561" width="30.85546875" style="30" customWidth="1"/>
    <col min="2562" max="2562" width="9.140625" style="30"/>
    <col min="2563" max="2563" width="13.7109375" style="30" customWidth="1"/>
    <col min="2564" max="2564" width="13.28515625" style="30" customWidth="1"/>
    <col min="2565" max="2565" width="13" style="30" customWidth="1"/>
    <col min="2566" max="2566" width="14.85546875" style="30" customWidth="1"/>
    <col min="2567" max="2567" width="26.7109375" style="30" customWidth="1"/>
    <col min="2568" max="2815" width="9.140625" style="30"/>
    <col min="2816" max="2816" width="35" style="30" customWidth="1"/>
    <col min="2817" max="2817" width="30.85546875" style="30" customWidth="1"/>
    <col min="2818" max="2818" width="9.140625" style="30"/>
    <col min="2819" max="2819" width="13.7109375" style="30" customWidth="1"/>
    <col min="2820" max="2820" width="13.28515625" style="30" customWidth="1"/>
    <col min="2821" max="2821" width="13" style="30" customWidth="1"/>
    <col min="2822" max="2822" width="14.85546875" style="30" customWidth="1"/>
    <col min="2823" max="2823" width="26.7109375" style="30" customWidth="1"/>
    <col min="2824" max="3071" width="9.140625" style="30"/>
    <col min="3072" max="3072" width="35" style="30" customWidth="1"/>
    <col min="3073" max="3073" width="30.85546875" style="30" customWidth="1"/>
    <col min="3074" max="3074" width="9.140625" style="30"/>
    <col min="3075" max="3075" width="13.7109375" style="30" customWidth="1"/>
    <col min="3076" max="3076" width="13.28515625" style="30" customWidth="1"/>
    <col min="3077" max="3077" width="13" style="30" customWidth="1"/>
    <col min="3078" max="3078" width="14.85546875" style="30" customWidth="1"/>
    <col min="3079" max="3079" width="26.7109375" style="30" customWidth="1"/>
    <col min="3080" max="3327" width="9.140625" style="30"/>
    <col min="3328" max="3328" width="35" style="30" customWidth="1"/>
    <col min="3329" max="3329" width="30.85546875" style="30" customWidth="1"/>
    <col min="3330" max="3330" width="9.140625" style="30"/>
    <col min="3331" max="3331" width="13.7109375" style="30" customWidth="1"/>
    <col min="3332" max="3332" width="13.28515625" style="30" customWidth="1"/>
    <col min="3333" max="3333" width="13" style="30" customWidth="1"/>
    <col min="3334" max="3334" width="14.85546875" style="30" customWidth="1"/>
    <col min="3335" max="3335" width="26.7109375" style="30" customWidth="1"/>
    <col min="3336" max="3583" width="9.140625" style="30"/>
    <col min="3584" max="3584" width="35" style="30" customWidth="1"/>
    <col min="3585" max="3585" width="30.85546875" style="30" customWidth="1"/>
    <col min="3586" max="3586" width="9.140625" style="30"/>
    <col min="3587" max="3587" width="13.7109375" style="30" customWidth="1"/>
    <col min="3588" max="3588" width="13.28515625" style="30" customWidth="1"/>
    <col min="3589" max="3589" width="13" style="30" customWidth="1"/>
    <col min="3590" max="3590" width="14.85546875" style="30" customWidth="1"/>
    <col min="3591" max="3591" width="26.7109375" style="30" customWidth="1"/>
    <col min="3592" max="3839" width="9.140625" style="30"/>
    <col min="3840" max="3840" width="35" style="30" customWidth="1"/>
    <col min="3841" max="3841" width="30.85546875" style="30" customWidth="1"/>
    <col min="3842" max="3842" width="9.140625" style="30"/>
    <col min="3843" max="3843" width="13.7109375" style="30" customWidth="1"/>
    <col min="3844" max="3844" width="13.28515625" style="30" customWidth="1"/>
    <col min="3845" max="3845" width="13" style="30" customWidth="1"/>
    <col min="3846" max="3846" width="14.85546875" style="30" customWidth="1"/>
    <col min="3847" max="3847" width="26.7109375" style="30" customWidth="1"/>
    <col min="3848" max="4095" width="9.140625" style="30"/>
    <col min="4096" max="4096" width="35" style="30" customWidth="1"/>
    <col min="4097" max="4097" width="30.85546875" style="30" customWidth="1"/>
    <col min="4098" max="4098" width="9.140625" style="30"/>
    <col min="4099" max="4099" width="13.7109375" style="30" customWidth="1"/>
    <col min="4100" max="4100" width="13.28515625" style="30" customWidth="1"/>
    <col min="4101" max="4101" width="13" style="30" customWidth="1"/>
    <col min="4102" max="4102" width="14.85546875" style="30" customWidth="1"/>
    <col min="4103" max="4103" width="26.7109375" style="30" customWidth="1"/>
    <col min="4104" max="4351" width="9.140625" style="30"/>
    <col min="4352" max="4352" width="35" style="30" customWidth="1"/>
    <col min="4353" max="4353" width="30.85546875" style="30" customWidth="1"/>
    <col min="4354" max="4354" width="9.140625" style="30"/>
    <col min="4355" max="4355" width="13.7109375" style="30" customWidth="1"/>
    <col min="4356" max="4356" width="13.28515625" style="30" customWidth="1"/>
    <col min="4357" max="4357" width="13" style="30" customWidth="1"/>
    <col min="4358" max="4358" width="14.85546875" style="30" customWidth="1"/>
    <col min="4359" max="4359" width="26.7109375" style="30" customWidth="1"/>
    <col min="4360" max="4607" width="9.140625" style="30"/>
    <col min="4608" max="4608" width="35" style="30" customWidth="1"/>
    <col min="4609" max="4609" width="30.85546875" style="30" customWidth="1"/>
    <col min="4610" max="4610" width="9.140625" style="30"/>
    <col min="4611" max="4611" width="13.7109375" style="30" customWidth="1"/>
    <col min="4612" max="4612" width="13.28515625" style="30" customWidth="1"/>
    <col min="4613" max="4613" width="13" style="30" customWidth="1"/>
    <col min="4614" max="4614" width="14.85546875" style="30" customWidth="1"/>
    <col min="4615" max="4615" width="26.7109375" style="30" customWidth="1"/>
    <col min="4616" max="4863" width="9.140625" style="30"/>
    <col min="4864" max="4864" width="35" style="30" customWidth="1"/>
    <col min="4865" max="4865" width="30.85546875" style="30" customWidth="1"/>
    <col min="4866" max="4866" width="9.140625" style="30"/>
    <col min="4867" max="4867" width="13.7109375" style="30" customWidth="1"/>
    <col min="4868" max="4868" width="13.28515625" style="30" customWidth="1"/>
    <col min="4869" max="4869" width="13" style="30" customWidth="1"/>
    <col min="4870" max="4870" width="14.85546875" style="30" customWidth="1"/>
    <col min="4871" max="4871" width="26.7109375" style="30" customWidth="1"/>
    <col min="4872" max="5119" width="9.140625" style="30"/>
    <col min="5120" max="5120" width="35" style="30" customWidth="1"/>
    <col min="5121" max="5121" width="30.85546875" style="30" customWidth="1"/>
    <col min="5122" max="5122" width="9.140625" style="30"/>
    <col min="5123" max="5123" width="13.7109375" style="30" customWidth="1"/>
    <col min="5124" max="5124" width="13.28515625" style="30" customWidth="1"/>
    <col min="5125" max="5125" width="13" style="30" customWidth="1"/>
    <col min="5126" max="5126" width="14.85546875" style="30" customWidth="1"/>
    <col min="5127" max="5127" width="26.7109375" style="30" customWidth="1"/>
    <col min="5128" max="5375" width="9.140625" style="30"/>
    <col min="5376" max="5376" width="35" style="30" customWidth="1"/>
    <col min="5377" max="5377" width="30.85546875" style="30" customWidth="1"/>
    <col min="5378" max="5378" width="9.140625" style="30"/>
    <col min="5379" max="5379" width="13.7109375" style="30" customWidth="1"/>
    <col min="5380" max="5380" width="13.28515625" style="30" customWidth="1"/>
    <col min="5381" max="5381" width="13" style="30" customWidth="1"/>
    <col min="5382" max="5382" width="14.85546875" style="30" customWidth="1"/>
    <col min="5383" max="5383" width="26.7109375" style="30" customWidth="1"/>
    <col min="5384" max="5631" width="9.140625" style="30"/>
    <col min="5632" max="5632" width="35" style="30" customWidth="1"/>
    <col min="5633" max="5633" width="30.85546875" style="30" customWidth="1"/>
    <col min="5634" max="5634" width="9.140625" style="30"/>
    <col min="5635" max="5635" width="13.7109375" style="30" customWidth="1"/>
    <col min="5636" max="5636" width="13.28515625" style="30" customWidth="1"/>
    <col min="5637" max="5637" width="13" style="30" customWidth="1"/>
    <col min="5638" max="5638" width="14.85546875" style="30" customWidth="1"/>
    <col min="5639" max="5639" width="26.7109375" style="30" customWidth="1"/>
    <col min="5640" max="5887" width="9.140625" style="30"/>
    <col min="5888" max="5888" width="35" style="30" customWidth="1"/>
    <col min="5889" max="5889" width="30.85546875" style="30" customWidth="1"/>
    <col min="5890" max="5890" width="9.140625" style="30"/>
    <col min="5891" max="5891" width="13.7109375" style="30" customWidth="1"/>
    <col min="5892" max="5892" width="13.28515625" style="30" customWidth="1"/>
    <col min="5893" max="5893" width="13" style="30" customWidth="1"/>
    <col min="5894" max="5894" width="14.85546875" style="30" customWidth="1"/>
    <col min="5895" max="5895" width="26.7109375" style="30" customWidth="1"/>
    <col min="5896" max="6143" width="9.140625" style="30"/>
    <col min="6144" max="6144" width="35" style="30" customWidth="1"/>
    <col min="6145" max="6145" width="30.85546875" style="30" customWidth="1"/>
    <col min="6146" max="6146" width="9.140625" style="30"/>
    <col min="6147" max="6147" width="13.7109375" style="30" customWidth="1"/>
    <col min="6148" max="6148" width="13.28515625" style="30" customWidth="1"/>
    <col min="6149" max="6149" width="13" style="30" customWidth="1"/>
    <col min="6150" max="6150" width="14.85546875" style="30" customWidth="1"/>
    <col min="6151" max="6151" width="26.7109375" style="30" customWidth="1"/>
    <col min="6152" max="6399" width="9.140625" style="30"/>
    <col min="6400" max="6400" width="35" style="30" customWidth="1"/>
    <col min="6401" max="6401" width="30.85546875" style="30" customWidth="1"/>
    <col min="6402" max="6402" width="9.140625" style="30"/>
    <col min="6403" max="6403" width="13.7109375" style="30" customWidth="1"/>
    <col min="6404" max="6404" width="13.28515625" style="30" customWidth="1"/>
    <col min="6405" max="6405" width="13" style="30" customWidth="1"/>
    <col min="6406" max="6406" width="14.85546875" style="30" customWidth="1"/>
    <col min="6407" max="6407" width="26.7109375" style="30" customWidth="1"/>
    <col min="6408" max="6655" width="9.140625" style="30"/>
    <col min="6656" max="6656" width="35" style="30" customWidth="1"/>
    <col min="6657" max="6657" width="30.85546875" style="30" customWidth="1"/>
    <col min="6658" max="6658" width="9.140625" style="30"/>
    <col min="6659" max="6659" width="13.7109375" style="30" customWidth="1"/>
    <col min="6660" max="6660" width="13.28515625" style="30" customWidth="1"/>
    <col min="6661" max="6661" width="13" style="30" customWidth="1"/>
    <col min="6662" max="6662" width="14.85546875" style="30" customWidth="1"/>
    <col min="6663" max="6663" width="26.7109375" style="30" customWidth="1"/>
    <col min="6664" max="6911" width="9.140625" style="30"/>
    <col min="6912" max="6912" width="35" style="30" customWidth="1"/>
    <col min="6913" max="6913" width="30.85546875" style="30" customWidth="1"/>
    <col min="6914" max="6914" width="9.140625" style="30"/>
    <col min="6915" max="6915" width="13.7109375" style="30" customWidth="1"/>
    <col min="6916" max="6916" width="13.28515625" style="30" customWidth="1"/>
    <col min="6917" max="6917" width="13" style="30" customWidth="1"/>
    <col min="6918" max="6918" width="14.85546875" style="30" customWidth="1"/>
    <col min="6919" max="6919" width="26.7109375" style="30" customWidth="1"/>
    <col min="6920" max="7167" width="9.140625" style="30"/>
    <col min="7168" max="7168" width="35" style="30" customWidth="1"/>
    <col min="7169" max="7169" width="30.85546875" style="30" customWidth="1"/>
    <col min="7170" max="7170" width="9.140625" style="30"/>
    <col min="7171" max="7171" width="13.7109375" style="30" customWidth="1"/>
    <col min="7172" max="7172" width="13.28515625" style="30" customWidth="1"/>
    <col min="7173" max="7173" width="13" style="30" customWidth="1"/>
    <col min="7174" max="7174" width="14.85546875" style="30" customWidth="1"/>
    <col min="7175" max="7175" width="26.7109375" style="30" customWidth="1"/>
    <col min="7176" max="7423" width="9.140625" style="30"/>
    <col min="7424" max="7424" width="35" style="30" customWidth="1"/>
    <col min="7425" max="7425" width="30.85546875" style="30" customWidth="1"/>
    <col min="7426" max="7426" width="9.140625" style="30"/>
    <col min="7427" max="7427" width="13.7109375" style="30" customWidth="1"/>
    <col min="7428" max="7428" width="13.28515625" style="30" customWidth="1"/>
    <col min="7429" max="7429" width="13" style="30" customWidth="1"/>
    <col min="7430" max="7430" width="14.85546875" style="30" customWidth="1"/>
    <col min="7431" max="7431" width="26.7109375" style="30" customWidth="1"/>
    <col min="7432" max="7679" width="9.140625" style="30"/>
    <col min="7680" max="7680" width="35" style="30" customWidth="1"/>
    <col min="7681" max="7681" width="30.85546875" style="30" customWidth="1"/>
    <col min="7682" max="7682" width="9.140625" style="30"/>
    <col min="7683" max="7683" width="13.7109375" style="30" customWidth="1"/>
    <col min="7684" max="7684" width="13.28515625" style="30" customWidth="1"/>
    <col min="7685" max="7685" width="13" style="30" customWidth="1"/>
    <col min="7686" max="7686" width="14.85546875" style="30" customWidth="1"/>
    <col min="7687" max="7687" width="26.7109375" style="30" customWidth="1"/>
    <col min="7688" max="7935" width="9.140625" style="30"/>
    <col min="7936" max="7936" width="35" style="30" customWidth="1"/>
    <col min="7937" max="7937" width="30.85546875" style="30" customWidth="1"/>
    <col min="7938" max="7938" width="9.140625" style="30"/>
    <col min="7939" max="7939" width="13.7109375" style="30" customWidth="1"/>
    <col min="7940" max="7940" width="13.28515625" style="30" customWidth="1"/>
    <col min="7941" max="7941" width="13" style="30" customWidth="1"/>
    <col min="7942" max="7942" width="14.85546875" style="30" customWidth="1"/>
    <col min="7943" max="7943" width="26.7109375" style="30" customWidth="1"/>
    <col min="7944" max="8191" width="9.140625" style="30"/>
    <col min="8192" max="8192" width="35" style="30" customWidth="1"/>
    <col min="8193" max="8193" width="30.85546875" style="30" customWidth="1"/>
    <col min="8194" max="8194" width="9.140625" style="30"/>
    <col min="8195" max="8195" width="13.7109375" style="30" customWidth="1"/>
    <col min="8196" max="8196" width="13.28515625" style="30" customWidth="1"/>
    <col min="8197" max="8197" width="13" style="30" customWidth="1"/>
    <col min="8198" max="8198" width="14.85546875" style="30" customWidth="1"/>
    <col min="8199" max="8199" width="26.7109375" style="30" customWidth="1"/>
    <col min="8200" max="8447" width="9.140625" style="30"/>
    <col min="8448" max="8448" width="35" style="30" customWidth="1"/>
    <col min="8449" max="8449" width="30.85546875" style="30" customWidth="1"/>
    <col min="8450" max="8450" width="9.140625" style="30"/>
    <col min="8451" max="8451" width="13.7109375" style="30" customWidth="1"/>
    <col min="8452" max="8452" width="13.28515625" style="30" customWidth="1"/>
    <col min="8453" max="8453" width="13" style="30" customWidth="1"/>
    <col min="8454" max="8454" width="14.85546875" style="30" customWidth="1"/>
    <col min="8455" max="8455" width="26.7109375" style="30" customWidth="1"/>
    <col min="8456" max="8703" width="9.140625" style="30"/>
    <col min="8704" max="8704" width="35" style="30" customWidth="1"/>
    <col min="8705" max="8705" width="30.85546875" style="30" customWidth="1"/>
    <col min="8706" max="8706" width="9.140625" style="30"/>
    <col min="8707" max="8707" width="13.7109375" style="30" customWidth="1"/>
    <col min="8708" max="8708" width="13.28515625" style="30" customWidth="1"/>
    <col min="8709" max="8709" width="13" style="30" customWidth="1"/>
    <col min="8710" max="8710" width="14.85546875" style="30" customWidth="1"/>
    <col min="8711" max="8711" width="26.7109375" style="30" customWidth="1"/>
    <col min="8712" max="8959" width="9.140625" style="30"/>
    <col min="8960" max="8960" width="35" style="30" customWidth="1"/>
    <col min="8961" max="8961" width="30.85546875" style="30" customWidth="1"/>
    <col min="8962" max="8962" width="9.140625" style="30"/>
    <col min="8963" max="8963" width="13.7109375" style="30" customWidth="1"/>
    <col min="8964" max="8964" width="13.28515625" style="30" customWidth="1"/>
    <col min="8965" max="8965" width="13" style="30" customWidth="1"/>
    <col min="8966" max="8966" width="14.85546875" style="30" customWidth="1"/>
    <col min="8967" max="8967" width="26.7109375" style="30" customWidth="1"/>
    <col min="8968" max="9215" width="9.140625" style="30"/>
    <col min="9216" max="9216" width="35" style="30" customWidth="1"/>
    <col min="9217" max="9217" width="30.85546875" style="30" customWidth="1"/>
    <col min="9218" max="9218" width="9.140625" style="30"/>
    <col min="9219" max="9219" width="13.7109375" style="30" customWidth="1"/>
    <col min="9220" max="9220" width="13.28515625" style="30" customWidth="1"/>
    <col min="9221" max="9221" width="13" style="30" customWidth="1"/>
    <col min="9222" max="9222" width="14.85546875" style="30" customWidth="1"/>
    <col min="9223" max="9223" width="26.7109375" style="30" customWidth="1"/>
    <col min="9224" max="9471" width="9.140625" style="30"/>
    <col min="9472" max="9472" width="35" style="30" customWidth="1"/>
    <col min="9473" max="9473" width="30.85546875" style="30" customWidth="1"/>
    <col min="9474" max="9474" width="9.140625" style="30"/>
    <col min="9475" max="9475" width="13.7109375" style="30" customWidth="1"/>
    <col min="9476" max="9476" width="13.28515625" style="30" customWidth="1"/>
    <col min="9477" max="9477" width="13" style="30" customWidth="1"/>
    <col min="9478" max="9478" width="14.85546875" style="30" customWidth="1"/>
    <col min="9479" max="9479" width="26.7109375" style="30" customWidth="1"/>
    <col min="9480" max="9727" width="9.140625" style="30"/>
    <col min="9728" max="9728" width="35" style="30" customWidth="1"/>
    <col min="9729" max="9729" width="30.85546875" style="30" customWidth="1"/>
    <col min="9730" max="9730" width="9.140625" style="30"/>
    <col min="9731" max="9731" width="13.7109375" style="30" customWidth="1"/>
    <col min="9732" max="9732" width="13.28515625" style="30" customWidth="1"/>
    <col min="9733" max="9733" width="13" style="30" customWidth="1"/>
    <col min="9734" max="9734" width="14.85546875" style="30" customWidth="1"/>
    <col min="9735" max="9735" width="26.7109375" style="30" customWidth="1"/>
    <col min="9736" max="9983" width="9.140625" style="30"/>
    <col min="9984" max="9984" width="35" style="30" customWidth="1"/>
    <col min="9985" max="9985" width="30.85546875" style="30" customWidth="1"/>
    <col min="9986" max="9986" width="9.140625" style="30"/>
    <col min="9987" max="9987" width="13.7109375" style="30" customWidth="1"/>
    <col min="9988" max="9988" width="13.28515625" style="30" customWidth="1"/>
    <col min="9989" max="9989" width="13" style="30" customWidth="1"/>
    <col min="9990" max="9990" width="14.85546875" style="30" customWidth="1"/>
    <col min="9991" max="9991" width="26.7109375" style="30" customWidth="1"/>
    <col min="9992" max="10239" width="9.140625" style="30"/>
    <col min="10240" max="10240" width="35" style="30" customWidth="1"/>
    <col min="10241" max="10241" width="30.85546875" style="30" customWidth="1"/>
    <col min="10242" max="10242" width="9.140625" style="30"/>
    <col min="10243" max="10243" width="13.7109375" style="30" customWidth="1"/>
    <col min="10244" max="10244" width="13.28515625" style="30" customWidth="1"/>
    <col min="10245" max="10245" width="13" style="30" customWidth="1"/>
    <col min="10246" max="10246" width="14.85546875" style="30" customWidth="1"/>
    <col min="10247" max="10247" width="26.7109375" style="30" customWidth="1"/>
    <col min="10248" max="10495" width="9.140625" style="30"/>
    <col min="10496" max="10496" width="35" style="30" customWidth="1"/>
    <col min="10497" max="10497" width="30.85546875" style="30" customWidth="1"/>
    <col min="10498" max="10498" width="9.140625" style="30"/>
    <col min="10499" max="10499" width="13.7109375" style="30" customWidth="1"/>
    <col min="10500" max="10500" width="13.28515625" style="30" customWidth="1"/>
    <col min="10501" max="10501" width="13" style="30" customWidth="1"/>
    <col min="10502" max="10502" width="14.85546875" style="30" customWidth="1"/>
    <col min="10503" max="10503" width="26.7109375" style="30" customWidth="1"/>
    <col min="10504" max="10751" width="9.140625" style="30"/>
    <col min="10752" max="10752" width="35" style="30" customWidth="1"/>
    <col min="10753" max="10753" width="30.85546875" style="30" customWidth="1"/>
    <col min="10754" max="10754" width="9.140625" style="30"/>
    <col min="10755" max="10755" width="13.7109375" style="30" customWidth="1"/>
    <col min="10756" max="10756" width="13.28515625" style="30" customWidth="1"/>
    <col min="10757" max="10757" width="13" style="30" customWidth="1"/>
    <col min="10758" max="10758" width="14.85546875" style="30" customWidth="1"/>
    <col min="10759" max="10759" width="26.7109375" style="30" customWidth="1"/>
    <col min="10760" max="11007" width="9.140625" style="30"/>
    <col min="11008" max="11008" width="35" style="30" customWidth="1"/>
    <col min="11009" max="11009" width="30.85546875" style="30" customWidth="1"/>
    <col min="11010" max="11010" width="9.140625" style="30"/>
    <col min="11011" max="11011" width="13.7109375" style="30" customWidth="1"/>
    <col min="11012" max="11012" width="13.28515625" style="30" customWidth="1"/>
    <col min="11013" max="11013" width="13" style="30" customWidth="1"/>
    <col min="11014" max="11014" width="14.85546875" style="30" customWidth="1"/>
    <col min="11015" max="11015" width="26.7109375" style="30" customWidth="1"/>
    <col min="11016" max="11263" width="9.140625" style="30"/>
    <col min="11264" max="11264" width="35" style="30" customWidth="1"/>
    <col min="11265" max="11265" width="30.85546875" style="30" customWidth="1"/>
    <col min="11266" max="11266" width="9.140625" style="30"/>
    <col min="11267" max="11267" width="13.7109375" style="30" customWidth="1"/>
    <col min="11268" max="11268" width="13.28515625" style="30" customWidth="1"/>
    <col min="11269" max="11269" width="13" style="30" customWidth="1"/>
    <col min="11270" max="11270" width="14.85546875" style="30" customWidth="1"/>
    <col min="11271" max="11271" width="26.7109375" style="30" customWidth="1"/>
    <col min="11272" max="11519" width="9.140625" style="30"/>
    <col min="11520" max="11520" width="35" style="30" customWidth="1"/>
    <col min="11521" max="11521" width="30.85546875" style="30" customWidth="1"/>
    <col min="11522" max="11522" width="9.140625" style="30"/>
    <col min="11523" max="11523" width="13.7109375" style="30" customWidth="1"/>
    <col min="11524" max="11524" width="13.28515625" style="30" customWidth="1"/>
    <col min="11525" max="11525" width="13" style="30" customWidth="1"/>
    <col min="11526" max="11526" width="14.85546875" style="30" customWidth="1"/>
    <col min="11527" max="11527" width="26.7109375" style="30" customWidth="1"/>
    <col min="11528" max="11775" width="9.140625" style="30"/>
    <col min="11776" max="11776" width="35" style="30" customWidth="1"/>
    <col min="11777" max="11777" width="30.85546875" style="30" customWidth="1"/>
    <col min="11778" max="11778" width="9.140625" style="30"/>
    <col min="11779" max="11779" width="13.7109375" style="30" customWidth="1"/>
    <col min="11780" max="11780" width="13.28515625" style="30" customWidth="1"/>
    <col min="11781" max="11781" width="13" style="30" customWidth="1"/>
    <col min="11782" max="11782" width="14.85546875" style="30" customWidth="1"/>
    <col min="11783" max="11783" width="26.7109375" style="30" customWidth="1"/>
    <col min="11784" max="12031" width="9.140625" style="30"/>
    <col min="12032" max="12032" width="35" style="30" customWidth="1"/>
    <col min="12033" max="12033" width="30.85546875" style="30" customWidth="1"/>
    <col min="12034" max="12034" width="9.140625" style="30"/>
    <col min="12035" max="12035" width="13.7109375" style="30" customWidth="1"/>
    <col min="12036" max="12036" width="13.28515625" style="30" customWidth="1"/>
    <col min="12037" max="12037" width="13" style="30" customWidth="1"/>
    <col min="12038" max="12038" width="14.85546875" style="30" customWidth="1"/>
    <col min="12039" max="12039" width="26.7109375" style="30" customWidth="1"/>
    <col min="12040" max="12287" width="9.140625" style="30"/>
    <col min="12288" max="12288" width="35" style="30" customWidth="1"/>
    <col min="12289" max="12289" width="30.85546875" style="30" customWidth="1"/>
    <col min="12290" max="12290" width="9.140625" style="30"/>
    <col min="12291" max="12291" width="13.7109375" style="30" customWidth="1"/>
    <col min="12292" max="12292" width="13.28515625" style="30" customWidth="1"/>
    <col min="12293" max="12293" width="13" style="30" customWidth="1"/>
    <col min="12294" max="12294" width="14.85546875" style="30" customWidth="1"/>
    <col min="12295" max="12295" width="26.7109375" style="30" customWidth="1"/>
    <col min="12296" max="12543" width="9.140625" style="30"/>
    <col min="12544" max="12544" width="35" style="30" customWidth="1"/>
    <col min="12545" max="12545" width="30.85546875" style="30" customWidth="1"/>
    <col min="12546" max="12546" width="9.140625" style="30"/>
    <col min="12547" max="12547" width="13.7109375" style="30" customWidth="1"/>
    <col min="12548" max="12548" width="13.28515625" style="30" customWidth="1"/>
    <col min="12549" max="12549" width="13" style="30" customWidth="1"/>
    <col min="12550" max="12550" width="14.85546875" style="30" customWidth="1"/>
    <col min="12551" max="12551" width="26.7109375" style="30" customWidth="1"/>
    <col min="12552" max="12799" width="9.140625" style="30"/>
    <col min="12800" max="12800" width="35" style="30" customWidth="1"/>
    <col min="12801" max="12801" width="30.85546875" style="30" customWidth="1"/>
    <col min="12802" max="12802" width="9.140625" style="30"/>
    <col min="12803" max="12803" width="13.7109375" style="30" customWidth="1"/>
    <col min="12804" max="12804" width="13.28515625" style="30" customWidth="1"/>
    <col min="12805" max="12805" width="13" style="30" customWidth="1"/>
    <col min="12806" max="12806" width="14.85546875" style="30" customWidth="1"/>
    <col min="12807" max="12807" width="26.7109375" style="30" customWidth="1"/>
    <col min="12808" max="13055" width="9.140625" style="30"/>
    <col min="13056" max="13056" width="35" style="30" customWidth="1"/>
    <col min="13057" max="13057" width="30.85546875" style="30" customWidth="1"/>
    <col min="13058" max="13058" width="9.140625" style="30"/>
    <col min="13059" max="13059" width="13.7109375" style="30" customWidth="1"/>
    <col min="13060" max="13060" width="13.28515625" style="30" customWidth="1"/>
    <col min="13061" max="13061" width="13" style="30" customWidth="1"/>
    <col min="13062" max="13062" width="14.85546875" style="30" customWidth="1"/>
    <col min="13063" max="13063" width="26.7109375" style="30" customWidth="1"/>
    <col min="13064" max="13311" width="9.140625" style="30"/>
    <col min="13312" max="13312" width="35" style="30" customWidth="1"/>
    <col min="13313" max="13313" width="30.85546875" style="30" customWidth="1"/>
    <col min="13314" max="13314" width="9.140625" style="30"/>
    <col min="13315" max="13315" width="13.7109375" style="30" customWidth="1"/>
    <col min="13316" max="13316" width="13.28515625" style="30" customWidth="1"/>
    <col min="13317" max="13317" width="13" style="30" customWidth="1"/>
    <col min="13318" max="13318" width="14.85546875" style="30" customWidth="1"/>
    <col min="13319" max="13319" width="26.7109375" style="30" customWidth="1"/>
    <col min="13320" max="13567" width="9.140625" style="30"/>
    <col min="13568" max="13568" width="35" style="30" customWidth="1"/>
    <col min="13569" max="13569" width="30.85546875" style="30" customWidth="1"/>
    <col min="13570" max="13570" width="9.140625" style="30"/>
    <col min="13571" max="13571" width="13.7109375" style="30" customWidth="1"/>
    <col min="13572" max="13572" width="13.28515625" style="30" customWidth="1"/>
    <col min="13573" max="13573" width="13" style="30" customWidth="1"/>
    <col min="13574" max="13574" width="14.85546875" style="30" customWidth="1"/>
    <col min="13575" max="13575" width="26.7109375" style="30" customWidth="1"/>
    <col min="13576" max="13823" width="9.140625" style="30"/>
    <col min="13824" max="13824" width="35" style="30" customWidth="1"/>
    <col min="13825" max="13825" width="30.85546875" style="30" customWidth="1"/>
    <col min="13826" max="13826" width="9.140625" style="30"/>
    <col min="13827" max="13827" width="13.7109375" style="30" customWidth="1"/>
    <col min="13828" max="13828" width="13.28515625" style="30" customWidth="1"/>
    <col min="13829" max="13829" width="13" style="30" customWidth="1"/>
    <col min="13830" max="13830" width="14.85546875" style="30" customWidth="1"/>
    <col min="13831" max="13831" width="26.7109375" style="30" customWidth="1"/>
    <col min="13832" max="14079" width="9.140625" style="30"/>
    <col min="14080" max="14080" width="35" style="30" customWidth="1"/>
    <col min="14081" max="14081" width="30.85546875" style="30" customWidth="1"/>
    <col min="14082" max="14082" width="9.140625" style="30"/>
    <col min="14083" max="14083" width="13.7109375" style="30" customWidth="1"/>
    <col min="14084" max="14084" width="13.28515625" style="30" customWidth="1"/>
    <col min="14085" max="14085" width="13" style="30" customWidth="1"/>
    <col min="14086" max="14086" width="14.85546875" style="30" customWidth="1"/>
    <col min="14087" max="14087" width="26.7109375" style="30" customWidth="1"/>
    <col min="14088" max="14335" width="9.140625" style="30"/>
    <col min="14336" max="14336" width="35" style="30" customWidth="1"/>
    <col min="14337" max="14337" width="30.85546875" style="30" customWidth="1"/>
    <col min="14338" max="14338" width="9.140625" style="30"/>
    <col min="14339" max="14339" width="13.7109375" style="30" customWidth="1"/>
    <col min="14340" max="14340" width="13.28515625" style="30" customWidth="1"/>
    <col min="14341" max="14341" width="13" style="30" customWidth="1"/>
    <col min="14342" max="14342" width="14.85546875" style="30" customWidth="1"/>
    <col min="14343" max="14343" width="26.7109375" style="30" customWidth="1"/>
    <col min="14344" max="14591" width="9.140625" style="30"/>
    <col min="14592" max="14592" width="35" style="30" customWidth="1"/>
    <col min="14593" max="14593" width="30.85546875" style="30" customWidth="1"/>
    <col min="14594" max="14594" width="9.140625" style="30"/>
    <col min="14595" max="14595" width="13.7109375" style="30" customWidth="1"/>
    <col min="14596" max="14596" width="13.28515625" style="30" customWidth="1"/>
    <col min="14597" max="14597" width="13" style="30" customWidth="1"/>
    <col min="14598" max="14598" width="14.85546875" style="30" customWidth="1"/>
    <col min="14599" max="14599" width="26.7109375" style="30" customWidth="1"/>
    <col min="14600" max="14847" width="9.140625" style="30"/>
    <col min="14848" max="14848" width="35" style="30" customWidth="1"/>
    <col min="14849" max="14849" width="30.85546875" style="30" customWidth="1"/>
    <col min="14850" max="14850" width="9.140625" style="30"/>
    <col min="14851" max="14851" width="13.7109375" style="30" customWidth="1"/>
    <col min="14852" max="14852" width="13.28515625" style="30" customWidth="1"/>
    <col min="14853" max="14853" width="13" style="30" customWidth="1"/>
    <col min="14854" max="14854" width="14.85546875" style="30" customWidth="1"/>
    <col min="14855" max="14855" width="26.7109375" style="30" customWidth="1"/>
    <col min="14856" max="15103" width="9.140625" style="30"/>
    <col min="15104" max="15104" width="35" style="30" customWidth="1"/>
    <col min="15105" max="15105" width="30.85546875" style="30" customWidth="1"/>
    <col min="15106" max="15106" width="9.140625" style="30"/>
    <col min="15107" max="15107" width="13.7109375" style="30" customWidth="1"/>
    <col min="15108" max="15108" width="13.28515625" style="30" customWidth="1"/>
    <col min="15109" max="15109" width="13" style="30" customWidth="1"/>
    <col min="15110" max="15110" width="14.85546875" style="30" customWidth="1"/>
    <col min="15111" max="15111" width="26.7109375" style="30" customWidth="1"/>
    <col min="15112" max="15359" width="9.140625" style="30"/>
    <col min="15360" max="15360" width="35" style="30" customWidth="1"/>
    <col min="15361" max="15361" width="30.85546875" style="30" customWidth="1"/>
    <col min="15362" max="15362" width="9.140625" style="30"/>
    <col min="15363" max="15363" width="13.7109375" style="30" customWidth="1"/>
    <col min="15364" max="15364" width="13.28515625" style="30" customWidth="1"/>
    <col min="15365" max="15365" width="13" style="30" customWidth="1"/>
    <col min="15366" max="15366" width="14.85546875" style="30" customWidth="1"/>
    <col min="15367" max="15367" width="26.7109375" style="30" customWidth="1"/>
    <col min="15368" max="15615" width="9.140625" style="30"/>
    <col min="15616" max="15616" width="35" style="30" customWidth="1"/>
    <col min="15617" max="15617" width="30.85546875" style="30" customWidth="1"/>
    <col min="15618" max="15618" width="9.140625" style="30"/>
    <col min="15619" max="15619" width="13.7109375" style="30" customWidth="1"/>
    <col min="15620" max="15620" width="13.28515625" style="30" customWidth="1"/>
    <col min="15621" max="15621" width="13" style="30" customWidth="1"/>
    <col min="15622" max="15622" width="14.85546875" style="30" customWidth="1"/>
    <col min="15623" max="15623" width="26.7109375" style="30" customWidth="1"/>
    <col min="15624" max="15871" width="9.140625" style="30"/>
    <col min="15872" max="15872" width="35" style="30" customWidth="1"/>
    <col min="15873" max="15873" width="30.85546875" style="30" customWidth="1"/>
    <col min="15874" max="15874" width="9.140625" style="30"/>
    <col min="15875" max="15875" width="13.7109375" style="30" customWidth="1"/>
    <col min="15876" max="15876" width="13.28515625" style="30" customWidth="1"/>
    <col min="15877" max="15877" width="13" style="30" customWidth="1"/>
    <col min="15878" max="15878" width="14.85546875" style="30" customWidth="1"/>
    <col min="15879" max="15879" width="26.7109375" style="30" customWidth="1"/>
    <col min="15880" max="16127" width="9.140625" style="30"/>
    <col min="16128" max="16128" width="35" style="30" customWidth="1"/>
    <col min="16129" max="16129" width="30.85546875" style="30" customWidth="1"/>
    <col min="16130" max="16130" width="9.140625" style="30"/>
    <col min="16131" max="16131" width="13.7109375" style="30" customWidth="1"/>
    <col min="16132" max="16132" width="13.28515625" style="30" customWidth="1"/>
    <col min="16133" max="16133" width="13" style="30" customWidth="1"/>
    <col min="16134" max="16134" width="14.85546875" style="30" customWidth="1"/>
    <col min="16135" max="16135" width="26.7109375" style="30" customWidth="1"/>
    <col min="16136" max="16384" width="9.140625" style="30"/>
  </cols>
  <sheetData>
    <row r="1" spans="1:7" x14ac:dyDescent="0.2">
      <c r="G1" s="31" t="s">
        <v>433</v>
      </c>
    </row>
    <row r="2" spans="1:7" x14ac:dyDescent="0.2">
      <c r="G2" s="31"/>
    </row>
    <row r="3" spans="1:7" ht="67.5" customHeight="1" x14ac:dyDescent="0.2">
      <c r="A3" s="1"/>
      <c r="B3" s="230" t="s">
        <v>435</v>
      </c>
      <c r="C3" s="230"/>
      <c r="D3" s="230"/>
      <c r="E3" s="230"/>
      <c r="F3" s="230"/>
      <c r="G3" s="230"/>
    </row>
    <row r="4" spans="1:7" x14ac:dyDescent="0.2">
      <c r="A4" s="1"/>
      <c r="B4" s="1"/>
      <c r="C4" s="1"/>
      <c r="D4" s="2"/>
      <c r="E4" s="1"/>
      <c r="F4" s="1"/>
      <c r="G4" s="3"/>
    </row>
    <row r="5" spans="1:7" x14ac:dyDescent="0.2">
      <c r="A5" s="3"/>
      <c r="B5" s="3"/>
      <c r="C5" s="3"/>
      <c r="D5" s="4"/>
      <c r="E5" s="232" t="s">
        <v>3</v>
      </c>
      <c r="F5" s="232"/>
      <c r="G5" s="194" t="s">
        <v>4</v>
      </c>
    </row>
    <row r="6" spans="1:7" x14ac:dyDescent="0.2">
      <c r="A6" s="189" t="s">
        <v>5</v>
      </c>
      <c r="B6" s="189"/>
      <c r="C6" s="193" t="s">
        <v>6</v>
      </c>
      <c r="D6" s="193"/>
      <c r="E6" s="5"/>
      <c r="F6" s="5"/>
      <c r="G6" s="199"/>
    </row>
    <row r="7" spans="1:7" ht="38.25" x14ac:dyDescent="0.2">
      <c r="A7" s="6" t="s">
        <v>7</v>
      </c>
      <c r="B7" s="7" t="s">
        <v>8</v>
      </c>
      <c r="C7" s="7" t="s">
        <v>9</v>
      </c>
      <c r="D7" s="6" t="s">
        <v>10</v>
      </c>
      <c r="E7" s="7" t="s">
        <v>11</v>
      </c>
      <c r="F7" s="7" t="s">
        <v>12</v>
      </c>
      <c r="G7" s="8"/>
    </row>
    <row r="8" spans="1:7" ht="38.25" customHeight="1" x14ac:dyDescent="0.2">
      <c r="A8" s="200">
        <v>1</v>
      </c>
      <c r="B8" s="194" t="s">
        <v>368</v>
      </c>
      <c r="C8" s="74" t="s">
        <v>369</v>
      </c>
      <c r="D8" s="59" t="s">
        <v>141</v>
      </c>
      <c r="E8" s="144">
        <v>0</v>
      </c>
      <c r="F8" s="144">
        <v>0</v>
      </c>
      <c r="G8" s="190">
        <f>(F10/E10)/(F11/E11)*100</f>
        <v>106.61034409820449</v>
      </c>
    </row>
    <row r="9" spans="1:7" ht="38.25" x14ac:dyDescent="0.2">
      <c r="A9" s="201"/>
      <c r="B9" s="195"/>
      <c r="C9" s="74" t="s">
        <v>370</v>
      </c>
      <c r="D9" s="59" t="s">
        <v>141</v>
      </c>
      <c r="E9" s="144">
        <v>0</v>
      </c>
      <c r="F9" s="144">
        <v>0</v>
      </c>
      <c r="G9" s="191"/>
    </row>
    <row r="10" spans="1:7" ht="51" x14ac:dyDescent="0.2">
      <c r="A10" s="201"/>
      <c r="B10" s="195"/>
      <c r="C10" s="74" t="s">
        <v>371</v>
      </c>
      <c r="D10" s="59" t="s">
        <v>141</v>
      </c>
      <c r="E10" s="144">
        <v>7</v>
      </c>
      <c r="F10" s="144">
        <v>7</v>
      </c>
      <c r="G10" s="191"/>
    </row>
    <row r="11" spans="1:7" x14ac:dyDescent="0.2">
      <c r="A11" s="201"/>
      <c r="B11" s="195"/>
      <c r="C11" s="88" t="s">
        <v>80</v>
      </c>
      <c r="D11" s="48" t="s">
        <v>21</v>
      </c>
      <c r="E11" s="83">
        <f>SUM(E12:E13)</f>
        <v>6080.7815099999998</v>
      </c>
      <c r="F11" s="83">
        <f>SUM(F12:F13)</f>
        <v>5703.7443800000001</v>
      </c>
      <c r="G11" s="191"/>
    </row>
    <row r="12" spans="1:7" x14ac:dyDescent="0.2">
      <c r="A12" s="201"/>
      <c r="B12" s="195"/>
      <c r="C12" s="74" t="s">
        <v>31</v>
      </c>
      <c r="D12" s="59" t="s">
        <v>21</v>
      </c>
      <c r="E12" s="85">
        <v>0</v>
      </c>
      <c r="F12" s="93">
        <v>0</v>
      </c>
      <c r="G12" s="191"/>
    </row>
    <row r="13" spans="1:7" x14ac:dyDescent="0.2">
      <c r="A13" s="202"/>
      <c r="B13" s="199"/>
      <c r="C13" s="136" t="s">
        <v>22</v>
      </c>
      <c r="D13" s="59" t="s">
        <v>21</v>
      </c>
      <c r="E13" s="85">
        <v>6080.7815099999998</v>
      </c>
      <c r="F13" s="85">
        <v>5703.7443800000001</v>
      </c>
      <c r="G13" s="192"/>
    </row>
  </sheetData>
  <mergeCells count="8">
    <mergeCell ref="A8:A13"/>
    <mergeCell ref="B8:B13"/>
    <mergeCell ref="G8:G13"/>
    <mergeCell ref="B3:G3"/>
    <mergeCell ref="E5:F5"/>
    <mergeCell ref="G5:G6"/>
    <mergeCell ref="A6:B6"/>
    <mergeCell ref="C6:D6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12" zoomScaleNormal="100" zoomScalePageLayoutView="87" workbookViewId="0">
      <selection activeCell="H22" sqref="H22"/>
    </sheetView>
  </sheetViews>
  <sheetFormatPr defaultRowHeight="12.75" x14ac:dyDescent="0.2"/>
  <cols>
    <col min="1" max="1" width="9.140625" style="30"/>
    <col min="2" max="2" width="35" style="30" customWidth="1"/>
    <col min="3" max="3" width="30.85546875" style="30" customWidth="1"/>
    <col min="4" max="4" width="9.140625" style="30"/>
    <col min="5" max="5" width="13" style="30" customWidth="1"/>
    <col min="6" max="6" width="14.85546875" style="30" customWidth="1"/>
    <col min="7" max="7" width="26.7109375" style="30" customWidth="1"/>
    <col min="8" max="255" width="9.140625" style="30"/>
    <col min="256" max="256" width="35" style="30" customWidth="1"/>
    <col min="257" max="257" width="30.85546875" style="30" customWidth="1"/>
    <col min="258" max="258" width="9.140625" style="30"/>
    <col min="259" max="259" width="13.7109375" style="30" customWidth="1"/>
    <col min="260" max="260" width="13.28515625" style="30" customWidth="1"/>
    <col min="261" max="261" width="13" style="30" customWidth="1"/>
    <col min="262" max="262" width="14.85546875" style="30" customWidth="1"/>
    <col min="263" max="263" width="26.7109375" style="30" customWidth="1"/>
    <col min="264" max="511" width="9.140625" style="30"/>
    <col min="512" max="512" width="35" style="30" customWidth="1"/>
    <col min="513" max="513" width="30.85546875" style="30" customWidth="1"/>
    <col min="514" max="514" width="9.140625" style="30"/>
    <col min="515" max="515" width="13.7109375" style="30" customWidth="1"/>
    <col min="516" max="516" width="13.28515625" style="30" customWidth="1"/>
    <col min="517" max="517" width="13" style="30" customWidth="1"/>
    <col min="518" max="518" width="14.85546875" style="30" customWidth="1"/>
    <col min="519" max="519" width="26.7109375" style="30" customWidth="1"/>
    <col min="520" max="767" width="9.140625" style="30"/>
    <col min="768" max="768" width="35" style="30" customWidth="1"/>
    <col min="769" max="769" width="30.85546875" style="30" customWidth="1"/>
    <col min="770" max="770" width="9.140625" style="30"/>
    <col min="771" max="771" width="13.7109375" style="30" customWidth="1"/>
    <col min="772" max="772" width="13.28515625" style="30" customWidth="1"/>
    <col min="773" max="773" width="13" style="30" customWidth="1"/>
    <col min="774" max="774" width="14.85546875" style="30" customWidth="1"/>
    <col min="775" max="775" width="26.7109375" style="30" customWidth="1"/>
    <col min="776" max="1023" width="9.140625" style="30"/>
    <col min="1024" max="1024" width="35" style="30" customWidth="1"/>
    <col min="1025" max="1025" width="30.85546875" style="30" customWidth="1"/>
    <col min="1026" max="1026" width="9.140625" style="30"/>
    <col min="1027" max="1027" width="13.7109375" style="30" customWidth="1"/>
    <col min="1028" max="1028" width="13.28515625" style="30" customWidth="1"/>
    <col min="1029" max="1029" width="13" style="30" customWidth="1"/>
    <col min="1030" max="1030" width="14.85546875" style="30" customWidth="1"/>
    <col min="1031" max="1031" width="26.7109375" style="30" customWidth="1"/>
    <col min="1032" max="1279" width="9.140625" style="30"/>
    <col min="1280" max="1280" width="35" style="30" customWidth="1"/>
    <col min="1281" max="1281" width="30.85546875" style="30" customWidth="1"/>
    <col min="1282" max="1282" width="9.140625" style="30"/>
    <col min="1283" max="1283" width="13.7109375" style="30" customWidth="1"/>
    <col min="1284" max="1284" width="13.28515625" style="30" customWidth="1"/>
    <col min="1285" max="1285" width="13" style="30" customWidth="1"/>
    <col min="1286" max="1286" width="14.85546875" style="30" customWidth="1"/>
    <col min="1287" max="1287" width="26.7109375" style="30" customWidth="1"/>
    <col min="1288" max="1535" width="9.140625" style="30"/>
    <col min="1536" max="1536" width="35" style="30" customWidth="1"/>
    <col min="1537" max="1537" width="30.85546875" style="30" customWidth="1"/>
    <col min="1538" max="1538" width="9.140625" style="30"/>
    <col min="1539" max="1539" width="13.7109375" style="30" customWidth="1"/>
    <col min="1540" max="1540" width="13.28515625" style="30" customWidth="1"/>
    <col min="1541" max="1541" width="13" style="30" customWidth="1"/>
    <col min="1542" max="1542" width="14.85546875" style="30" customWidth="1"/>
    <col min="1543" max="1543" width="26.7109375" style="30" customWidth="1"/>
    <col min="1544" max="1791" width="9.140625" style="30"/>
    <col min="1792" max="1792" width="35" style="30" customWidth="1"/>
    <col min="1793" max="1793" width="30.85546875" style="30" customWidth="1"/>
    <col min="1794" max="1794" width="9.140625" style="30"/>
    <col min="1795" max="1795" width="13.7109375" style="30" customWidth="1"/>
    <col min="1796" max="1796" width="13.28515625" style="30" customWidth="1"/>
    <col min="1797" max="1797" width="13" style="30" customWidth="1"/>
    <col min="1798" max="1798" width="14.85546875" style="30" customWidth="1"/>
    <col min="1799" max="1799" width="26.7109375" style="30" customWidth="1"/>
    <col min="1800" max="2047" width="9.140625" style="30"/>
    <col min="2048" max="2048" width="35" style="30" customWidth="1"/>
    <col min="2049" max="2049" width="30.85546875" style="30" customWidth="1"/>
    <col min="2050" max="2050" width="9.140625" style="30"/>
    <col min="2051" max="2051" width="13.7109375" style="30" customWidth="1"/>
    <col min="2052" max="2052" width="13.28515625" style="30" customWidth="1"/>
    <col min="2053" max="2053" width="13" style="30" customWidth="1"/>
    <col min="2054" max="2054" width="14.85546875" style="30" customWidth="1"/>
    <col min="2055" max="2055" width="26.7109375" style="30" customWidth="1"/>
    <col min="2056" max="2303" width="9.140625" style="30"/>
    <col min="2304" max="2304" width="35" style="30" customWidth="1"/>
    <col min="2305" max="2305" width="30.85546875" style="30" customWidth="1"/>
    <col min="2306" max="2306" width="9.140625" style="30"/>
    <col min="2307" max="2307" width="13.7109375" style="30" customWidth="1"/>
    <col min="2308" max="2308" width="13.28515625" style="30" customWidth="1"/>
    <col min="2309" max="2309" width="13" style="30" customWidth="1"/>
    <col min="2310" max="2310" width="14.85546875" style="30" customWidth="1"/>
    <col min="2311" max="2311" width="26.7109375" style="30" customWidth="1"/>
    <col min="2312" max="2559" width="9.140625" style="30"/>
    <col min="2560" max="2560" width="35" style="30" customWidth="1"/>
    <col min="2561" max="2561" width="30.85546875" style="30" customWidth="1"/>
    <col min="2562" max="2562" width="9.140625" style="30"/>
    <col min="2563" max="2563" width="13.7109375" style="30" customWidth="1"/>
    <col min="2564" max="2564" width="13.28515625" style="30" customWidth="1"/>
    <col min="2565" max="2565" width="13" style="30" customWidth="1"/>
    <col min="2566" max="2566" width="14.85546875" style="30" customWidth="1"/>
    <col min="2567" max="2567" width="26.7109375" style="30" customWidth="1"/>
    <col min="2568" max="2815" width="9.140625" style="30"/>
    <col min="2816" max="2816" width="35" style="30" customWidth="1"/>
    <col min="2817" max="2817" width="30.85546875" style="30" customWidth="1"/>
    <col min="2818" max="2818" width="9.140625" style="30"/>
    <col min="2819" max="2819" width="13.7109375" style="30" customWidth="1"/>
    <col min="2820" max="2820" width="13.28515625" style="30" customWidth="1"/>
    <col min="2821" max="2821" width="13" style="30" customWidth="1"/>
    <col min="2822" max="2822" width="14.85546875" style="30" customWidth="1"/>
    <col min="2823" max="2823" width="26.7109375" style="30" customWidth="1"/>
    <col min="2824" max="3071" width="9.140625" style="30"/>
    <col min="3072" max="3072" width="35" style="30" customWidth="1"/>
    <col min="3073" max="3073" width="30.85546875" style="30" customWidth="1"/>
    <col min="3074" max="3074" width="9.140625" style="30"/>
    <col min="3075" max="3075" width="13.7109375" style="30" customWidth="1"/>
    <col min="3076" max="3076" width="13.28515625" style="30" customWidth="1"/>
    <col min="3077" max="3077" width="13" style="30" customWidth="1"/>
    <col min="3078" max="3078" width="14.85546875" style="30" customWidth="1"/>
    <col min="3079" max="3079" width="26.7109375" style="30" customWidth="1"/>
    <col min="3080" max="3327" width="9.140625" style="30"/>
    <col min="3328" max="3328" width="35" style="30" customWidth="1"/>
    <col min="3329" max="3329" width="30.85546875" style="30" customWidth="1"/>
    <col min="3330" max="3330" width="9.140625" style="30"/>
    <col min="3331" max="3331" width="13.7109375" style="30" customWidth="1"/>
    <col min="3332" max="3332" width="13.28515625" style="30" customWidth="1"/>
    <col min="3333" max="3333" width="13" style="30" customWidth="1"/>
    <col min="3334" max="3334" width="14.85546875" style="30" customWidth="1"/>
    <col min="3335" max="3335" width="26.7109375" style="30" customWidth="1"/>
    <col min="3336" max="3583" width="9.140625" style="30"/>
    <col min="3584" max="3584" width="35" style="30" customWidth="1"/>
    <col min="3585" max="3585" width="30.85546875" style="30" customWidth="1"/>
    <col min="3586" max="3586" width="9.140625" style="30"/>
    <col min="3587" max="3587" width="13.7109375" style="30" customWidth="1"/>
    <col min="3588" max="3588" width="13.28515625" style="30" customWidth="1"/>
    <col min="3589" max="3589" width="13" style="30" customWidth="1"/>
    <col min="3590" max="3590" width="14.85546875" style="30" customWidth="1"/>
    <col min="3591" max="3591" width="26.7109375" style="30" customWidth="1"/>
    <col min="3592" max="3839" width="9.140625" style="30"/>
    <col min="3840" max="3840" width="35" style="30" customWidth="1"/>
    <col min="3841" max="3841" width="30.85546875" style="30" customWidth="1"/>
    <col min="3842" max="3842" width="9.140625" style="30"/>
    <col min="3843" max="3843" width="13.7109375" style="30" customWidth="1"/>
    <col min="3844" max="3844" width="13.28515625" style="30" customWidth="1"/>
    <col min="3845" max="3845" width="13" style="30" customWidth="1"/>
    <col min="3846" max="3846" width="14.85546875" style="30" customWidth="1"/>
    <col min="3847" max="3847" width="26.7109375" style="30" customWidth="1"/>
    <col min="3848" max="4095" width="9.140625" style="30"/>
    <col min="4096" max="4096" width="35" style="30" customWidth="1"/>
    <col min="4097" max="4097" width="30.85546875" style="30" customWidth="1"/>
    <col min="4098" max="4098" width="9.140625" style="30"/>
    <col min="4099" max="4099" width="13.7109375" style="30" customWidth="1"/>
    <col min="4100" max="4100" width="13.28515625" style="30" customWidth="1"/>
    <col min="4101" max="4101" width="13" style="30" customWidth="1"/>
    <col min="4102" max="4102" width="14.85546875" style="30" customWidth="1"/>
    <col min="4103" max="4103" width="26.7109375" style="30" customWidth="1"/>
    <col min="4104" max="4351" width="9.140625" style="30"/>
    <col min="4352" max="4352" width="35" style="30" customWidth="1"/>
    <col min="4353" max="4353" width="30.85546875" style="30" customWidth="1"/>
    <col min="4354" max="4354" width="9.140625" style="30"/>
    <col min="4355" max="4355" width="13.7109375" style="30" customWidth="1"/>
    <col min="4356" max="4356" width="13.28515625" style="30" customWidth="1"/>
    <col min="4357" max="4357" width="13" style="30" customWidth="1"/>
    <col min="4358" max="4358" width="14.85546875" style="30" customWidth="1"/>
    <col min="4359" max="4359" width="26.7109375" style="30" customWidth="1"/>
    <col min="4360" max="4607" width="9.140625" style="30"/>
    <col min="4608" max="4608" width="35" style="30" customWidth="1"/>
    <col min="4609" max="4609" width="30.85546875" style="30" customWidth="1"/>
    <col min="4610" max="4610" width="9.140625" style="30"/>
    <col min="4611" max="4611" width="13.7109375" style="30" customWidth="1"/>
    <col min="4612" max="4612" width="13.28515625" style="30" customWidth="1"/>
    <col min="4613" max="4613" width="13" style="30" customWidth="1"/>
    <col min="4614" max="4614" width="14.85546875" style="30" customWidth="1"/>
    <col min="4615" max="4615" width="26.7109375" style="30" customWidth="1"/>
    <col min="4616" max="4863" width="9.140625" style="30"/>
    <col min="4864" max="4864" width="35" style="30" customWidth="1"/>
    <col min="4865" max="4865" width="30.85546875" style="30" customWidth="1"/>
    <col min="4866" max="4866" width="9.140625" style="30"/>
    <col min="4867" max="4867" width="13.7109375" style="30" customWidth="1"/>
    <col min="4868" max="4868" width="13.28515625" style="30" customWidth="1"/>
    <col min="4869" max="4869" width="13" style="30" customWidth="1"/>
    <col min="4870" max="4870" width="14.85546875" style="30" customWidth="1"/>
    <col min="4871" max="4871" width="26.7109375" style="30" customWidth="1"/>
    <col min="4872" max="5119" width="9.140625" style="30"/>
    <col min="5120" max="5120" width="35" style="30" customWidth="1"/>
    <col min="5121" max="5121" width="30.85546875" style="30" customWidth="1"/>
    <col min="5122" max="5122" width="9.140625" style="30"/>
    <col min="5123" max="5123" width="13.7109375" style="30" customWidth="1"/>
    <col min="5124" max="5124" width="13.28515625" style="30" customWidth="1"/>
    <col min="5125" max="5125" width="13" style="30" customWidth="1"/>
    <col min="5126" max="5126" width="14.85546875" style="30" customWidth="1"/>
    <col min="5127" max="5127" width="26.7109375" style="30" customWidth="1"/>
    <col min="5128" max="5375" width="9.140625" style="30"/>
    <col min="5376" max="5376" width="35" style="30" customWidth="1"/>
    <col min="5377" max="5377" width="30.85546875" style="30" customWidth="1"/>
    <col min="5378" max="5378" width="9.140625" style="30"/>
    <col min="5379" max="5379" width="13.7109375" style="30" customWidth="1"/>
    <col min="5380" max="5380" width="13.28515625" style="30" customWidth="1"/>
    <col min="5381" max="5381" width="13" style="30" customWidth="1"/>
    <col min="5382" max="5382" width="14.85546875" style="30" customWidth="1"/>
    <col min="5383" max="5383" width="26.7109375" style="30" customWidth="1"/>
    <col min="5384" max="5631" width="9.140625" style="30"/>
    <col min="5632" max="5632" width="35" style="30" customWidth="1"/>
    <col min="5633" max="5633" width="30.85546875" style="30" customWidth="1"/>
    <col min="5634" max="5634" width="9.140625" style="30"/>
    <col min="5635" max="5635" width="13.7109375" style="30" customWidth="1"/>
    <col min="5636" max="5636" width="13.28515625" style="30" customWidth="1"/>
    <col min="5637" max="5637" width="13" style="30" customWidth="1"/>
    <col min="5638" max="5638" width="14.85546875" style="30" customWidth="1"/>
    <col min="5639" max="5639" width="26.7109375" style="30" customWidth="1"/>
    <col min="5640" max="5887" width="9.140625" style="30"/>
    <col min="5888" max="5888" width="35" style="30" customWidth="1"/>
    <col min="5889" max="5889" width="30.85546875" style="30" customWidth="1"/>
    <col min="5890" max="5890" width="9.140625" style="30"/>
    <col min="5891" max="5891" width="13.7109375" style="30" customWidth="1"/>
    <col min="5892" max="5892" width="13.28515625" style="30" customWidth="1"/>
    <col min="5893" max="5893" width="13" style="30" customWidth="1"/>
    <col min="5894" max="5894" width="14.85546875" style="30" customWidth="1"/>
    <col min="5895" max="5895" width="26.7109375" style="30" customWidth="1"/>
    <col min="5896" max="6143" width="9.140625" style="30"/>
    <col min="6144" max="6144" width="35" style="30" customWidth="1"/>
    <col min="6145" max="6145" width="30.85546875" style="30" customWidth="1"/>
    <col min="6146" max="6146" width="9.140625" style="30"/>
    <col min="6147" max="6147" width="13.7109375" style="30" customWidth="1"/>
    <col min="6148" max="6148" width="13.28515625" style="30" customWidth="1"/>
    <col min="6149" max="6149" width="13" style="30" customWidth="1"/>
    <col min="6150" max="6150" width="14.85546875" style="30" customWidth="1"/>
    <col min="6151" max="6151" width="26.7109375" style="30" customWidth="1"/>
    <col min="6152" max="6399" width="9.140625" style="30"/>
    <col min="6400" max="6400" width="35" style="30" customWidth="1"/>
    <col min="6401" max="6401" width="30.85546875" style="30" customWidth="1"/>
    <col min="6402" max="6402" width="9.140625" style="30"/>
    <col min="6403" max="6403" width="13.7109375" style="30" customWidth="1"/>
    <col min="6404" max="6404" width="13.28515625" style="30" customWidth="1"/>
    <col min="6405" max="6405" width="13" style="30" customWidth="1"/>
    <col min="6406" max="6406" width="14.85546875" style="30" customWidth="1"/>
    <col min="6407" max="6407" width="26.7109375" style="30" customWidth="1"/>
    <col min="6408" max="6655" width="9.140625" style="30"/>
    <col min="6656" max="6656" width="35" style="30" customWidth="1"/>
    <col min="6657" max="6657" width="30.85546875" style="30" customWidth="1"/>
    <col min="6658" max="6658" width="9.140625" style="30"/>
    <col min="6659" max="6659" width="13.7109375" style="30" customWidth="1"/>
    <col min="6660" max="6660" width="13.28515625" style="30" customWidth="1"/>
    <col min="6661" max="6661" width="13" style="30" customWidth="1"/>
    <col min="6662" max="6662" width="14.85546875" style="30" customWidth="1"/>
    <col min="6663" max="6663" width="26.7109375" style="30" customWidth="1"/>
    <col min="6664" max="6911" width="9.140625" style="30"/>
    <col min="6912" max="6912" width="35" style="30" customWidth="1"/>
    <col min="6913" max="6913" width="30.85546875" style="30" customWidth="1"/>
    <col min="6914" max="6914" width="9.140625" style="30"/>
    <col min="6915" max="6915" width="13.7109375" style="30" customWidth="1"/>
    <col min="6916" max="6916" width="13.28515625" style="30" customWidth="1"/>
    <col min="6917" max="6917" width="13" style="30" customWidth="1"/>
    <col min="6918" max="6918" width="14.85546875" style="30" customWidth="1"/>
    <col min="6919" max="6919" width="26.7109375" style="30" customWidth="1"/>
    <col min="6920" max="7167" width="9.140625" style="30"/>
    <col min="7168" max="7168" width="35" style="30" customWidth="1"/>
    <col min="7169" max="7169" width="30.85546875" style="30" customWidth="1"/>
    <col min="7170" max="7170" width="9.140625" style="30"/>
    <col min="7171" max="7171" width="13.7109375" style="30" customWidth="1"/>
    <col min="7172" max="7172" width="13.28515625" style="30" customWidth="1"/>
    <col min="7173" max="7173" width="13" style="30" customWidth="1"/>
    <col min="7174" max="7174" width="14.85546875" style="30" customWidth="1"/>
    <col min="7175" max="7175" width="26.7109375" style="30" customWidth="1"/>
    <col min="7176" max="7423" width="9.140625" style="30"/>
    <col min="7424" max="7424" width="35" style="30" customWidth="1"/>
    <col min="7425" max="7425" width="30.85546875" style="30" customWidth="1"/>
    <col min="7426" max="7426" width="9.140625" style="30"/>
    <col min="7427" max="7427" width="13.7109375" style="30" customWidth="1"/>
    <col min="7428" max="7428" width="13.28515625" style="30" customWidth="1"/>
    <col min="7429" max="7429" width="13" style="30" customWidth="1"/>
    <col min="7430" max="7430" width="14.85546875" style="30" customWidth="1"/>
    <col min="7431" max="7431" width="26.7109375" style="30" customWidth="1"/>
    <col min="7432" max="7679" width="9.140625" style="30"/>
    <col min="7680" max="7680" width="35" style="30" customWidth="1"/>
    <col min="7681" max="7681" width="30.85546875" style="30" customWidth="1"/>
    <col min="7682" max="7682" width="9.140625" style="30"/>
    <col min="7683" max="7683" width="13.7109375" style="30" customWidth="1"/>
    <col min="7684" max="7684" width="13.28515625" style="30" customWidth="1"/>
    <col min="7685" max="7685" width="13" style="30" customWidth="1"/>
    <col min="7686" max="7686" width="14.85546875" style="30" customWidth="1"/>
    <col min="7687" max="7687" width="26.7109375" style="30" customWidth="1"/>
    <col min="7688" max="7935" width="9.140625" style="30"/>
    <col min="7936" max="7936" width="35" style="30" customWidth="1"/>
    <col min="7937" max="7937" width="30.85546875" style="30" customWidth="1"/>
    <col min="7938" max="7938" width="9.140625" style="30"/>
    <col min="7939" max="7939" width="13.7109375" style="30" customWidth="1"/>
    <col min="7940" max="7940" width="13.28515625" style="30" customWidth="1"/>
    <col min="7941" max="7941" width="13" style="30" customWidth="1"/>
    <col min="7942" max="7942" width="14.85546875" style="30" customWidth="1"/>
    <col min="7943" max="7943" width="26.7109375" style="30" customWidth="1"/>
    <col min="7944" max="8191" width="9.140625" style="30"/>
    <col min="8192" max="8192" width="35" style="30" customWidth="1"/>
    <col min="8193" max="8193" width="30.85546875" style="30" customWidth="1"/>
    <col min="8194" max="8194" width="9.140625" style="30"/>
    <col min="8195" max="8195" width="13.7109375" style="30" customWidth="1"/>
    <col min="8196" max="8196" width="13.28515625" style="30" customWidth="1"/>
    <col min="8197" max="8197" width="13" style="30" customWidth="1"/>
    <col min="8198" max="8198" width="14.85546875" style="30" customWidth="1"/>
    <col min="8199" max="8199" width="26.7109375" style="30" customWidth="1"/>
    <col min="8200" max="8447" width="9.140625" style="30"/>
    <col min="8448" max="8448" width="35" style="30" customWidth="1"/>
    <col min="8449" max="8449" width="30.85546875" style="30" customWidth="1"/>
    <col min="8450" max="8450" width="9.140625" style="30"/>
    <col min="8451" max="8451" width="13.7109375" style="30" customWidth="1"/>
    <col min="8452" max="8452" width="13.28515625" style="30" customWidth="1"/>
    <col min="8453" max="8453" width="13" style="30" customWidth="1"/>
    <col min="8454" max="8454" width="14.85546875" style="30" customWidth="1"/>
    <col min="8455" max="8455" width="26.7109375" style="30" customWidth="1"/>
    <col min="8456" max="8703" width="9.140625" style="30"/>
    <col min="8704" max="8704" width="35" style="30" customWidth="1"/>
    <col min="8705" max="8705" width="30.85546875" style="30" customWidth="1"/>
    <col min="8706" max="8706" width="9.140625" style="30"/>
    <col min="8707" max="8707" width="13.7109375" style="30" customWidth="1"/>
    <col min="8708" max="8708" width="13.28515625" style="30" customWidth="1"/>
    <col min="8709" max="8709" width="13" style="30" customWidth="1"/>
    <col min="8710" max="8710" width="14.85546875" style="30" customWidth="1"/>
    <col min="8711" max="8711" width="26.7109375" style="30" customWidth="1"/>
    <col min="8712" max="8959" width="9.140625" style="30"/>
    <col min="8960" max="8960" width="35" style="30" customWidth="1"/>
    <col min="8961" max="8961" width="30.85546875" style="30" customWidth="1"/>
    <col min="8962" max="8962" width="9.140625" style="30"/>
    <col min="8963" max="8963" width="13.7109375" style="30" customWidth="1"/>
    <col min="8964" max="8964" width="13.28515625" style="30" customWidth="1"/>
    <col min="8965" max="8965" width="13" style="30" customWidth="1"/>
    <col min="8966" max="8966" width="14.85546875" style="30" customWidth="1"/>
    <col min="8967" max="8967" width="26.7109375" style="30" customWidth="1"/>
    <col min="8968" max="9215" width="9.140625" style="30"/>
    <col min="9216" max="9216" width="35" style="30" customWidth="1"/>
    <col min="9217" max="9217" width="30.85546875" style="30" customWidth="1"/>
    <col min="9218" max="9218" width="9.140625" style="30"/>
    <col min="9219" max="9219" width="13.7109375" style="30" customWidth="1"/>
    <col min="9220" max="9220" width="13.28515625" style="30" customWidth="1"/>
    <col min="9221" max="9221" width="13" style="30" customWidth="1"/>
    <col min="9222" max="9222" width="14.85546875" style="30" customWidth="1"/>
    <col min="9223" max="9223" width="26.7109375" style="30" customWidth="1"/>
    <col min="9224" max="9471" width="9.140625" style="30"/>
    <col min="9472" max="9472" width="35" style="30" customWidth="1"/>
    <col min="9473" max="9473" width="30.85546875" style="30" customWidth="1"/>
    <col min="9474" max="9474" width="9.140625" style="30"/>
    <col min="9475" max="9475" width="13.7109375" style="30" customWidth="1"/>
    <col min="9476" max="9476" width="13.28515625" style="30" customWidth="1"/>
    <col min="9477" max="9477" width="13" style="30" customWidth="1"/>
    <col min="9478" max="9478" width="14.85546875" style="30" customWidth="1"/>
    <col min="9479" max="9479" width="26.7109375" style="30" customWidth="1"/>
    <col min="9480" max="9727" width="9.140625" style="30"/>
    <col min="9728" max="9728" width="35" style="30" customWidth="1"/>
    <col min="9729" max="9729" width="30.85546875" style="30" customWidth="1"/>
    <col min="9730" max="9730" width="9.140625" style="30"/>
    <col min="9731" max="9731" width="13.7109375" style="30" customWidth="1"/>
    <col min="9732" max="9732" width="13.28515625" style="30" customWidth="1"/>
    <col min="9733" max="9733" width="13" style="30" customWidth="1"/>
    <col min="9734" max="9734" width="14.85546875" style="30" customWidth="1"/>
    <col min="9735" max="9735" width="26.7109375" style="30" customWidth="1"/>
    <col min="9736" max="9983" width="9.140625" style="30"/>
    <col min="9984" max="9984" width="35" style="30" customWidth="1"/>
    <col min="9985" max="9985" width="30.85546875" style="30" customWidth="1"/>
    <col min="9986" max="9986" width="9.140625" style="30"/>
    <col min="9987" max="9987" width="13.7109375" style="30" customWidth="1"/>
    <col min="9988" max="9988" width="13.28515625" style="30" customWidth="1"/>
    <col min="9989" max="9989" width="13" style="30" customWidth="1"/>
    <col min="9990" max="9990" width="14.85546875" style="30" customWidth="1"/>
    <col min="9991" max="9991" width="26.7109375" style="30" customWidth="1"/>
    <col min="9992" max="10239" width="9.140625" style="30"/>
    <col min="10240" max="10240" width="35" style="30" customWidth="1"/>
    <col min="10241" max="10241" width="30.85546875" style="30" customWidth="1"/>
    <col min="10242" max="10242" width="9.140625" style="30"/>
    <col min="10243" max="10243" width="13.7109375" style="30" customWidth="1"/>
    <col min="10244" max="10244" width="13.28515625" style="30" customWidth="1"/>
    <col min="10245" max="10245" width="13" style="30" customWidth="1"/>
    <col min="10246" max="10246" width="14.85546875" style="30" customWidth="1"/>
    <col min="10247" max="10247" width="26.7109375" style="30" customWidth="1"/>
    <col min="10248" max="10495" width="9.140625" style="30"/>
    <col min="10496" max="10496" width="35" style="30" customWidth="1"/>
    <col min="10497" max="10497" width="30.85546875" style="30" customWidth="1"/>
    <col min="10498" max="10498" width="9.140625" style="30"/>
    <col min="10499" max="10499" width="13.7109375" style="30" customWidth="1"/>
    <col min="10500" max="10500" width="13.28515625" style="30" customWidth="1"/>
    <col min="10501" max="10501" width="13" style="30" customWidth="1"/>
    <col min="10502" max="10502" width="14.85546875" style="30" customWidth="1"/>
    <col min="10503" max="10503" width="26.7109375" style="30" customWidth="1"/>
    <col min="10504" max="10751" width="9.140625" style="30"/>
    <col min="10752" max="10752" width="35" style="30" customWidth="1"/>
    <col min="10753" max="10753" width="30.85546875" style="30" customWidth="1"/>
    <col min="10754" max="10754" width="9.140625" style="30"/>
    <col min="10755" max="10755" width="13.7109375" style="30" customWidth="1"/>
    <col min="10756" max="10756" width="13.28515625" style="30" customWidth="1"/>
    <col min="10757" max="10757" width="13" style="30" customWidth="1"/>
    <col min="10758" max="10758" width="14.85546875" style="30" customWidth="1"/>
    <col min="10759" max="10759" width="26.7109375" style="30" customWidth="1"/>
    <col min="10760" max="11007" width="9.140625" style="30"/>
    <col min="11008" max="11008" width="35" style="30" customWidth="1"/>
    <col min="11009" max="11009" width="30.85546875" style="30" customWidth="1"/>
    <col min="11010" max="11010" width="9.140625" style="30"/>
    <col min="11011" max="11011" width="13.7109375" style="30" customWidth="1"/>
    <col min="11012" max="11012" width="13.28515625" style="30" customWidth="1"/>
    <col min="11013" max="11013" width="13" style="30" customWidth="1"/>
    <col min="11014" max="11014" width="14.85546875" style="30" customWidth="1"/>
    <col min="11015" max="11015" width="26.7109375" style="30" customWidth="1"/>
    <col min="11016" max="11263" width="9.140625" style="30"/>
    <col min="11264" max="11264" width="35" style="30" customWidth="1"/>
    <col min="11265" max="11265" width="30.85546875" style="30" customWidth="1"/>
    <col min="11266" max="11266" width="9.140625" style="30"/>
    <col min="11267" max="11267" width="13.7109375" style="30" customWidth="1"/>
    <col min="11268" max="11268" width="13.28515625" style="30" customWidth="1"/>
    <col min="11269" max="11269" width="13" style="30" customWidth="1"/>
    <col min="11270" max="11270" width="14.85546875" style="30" customWidth="1"/>
    <col min="11271" max="11271" width="26.7109375" style="30" customWidth="1"/>
    <col min="11272" max="11519" width="9.140625" style="30"/>
    <col min="11520" max="11520" width="35" style="30" customWidth="1"/>
    <col min="11521" max="11521" width="30.85546875" style="30" customWidth="1"/>
    <col min="11522" max="11522" width="9.140625" style="30"/>
    <col min="11523" max="11523" width="13.7109375" style="30" customWidth="1"/>
    <col min="11524" max="11524" width="13.28515625" style="30" customWidth="1"/>
    <col min="11525" max="11525" width="13" style="30" customWidth="1"/>
    <col min="11526" max="11526" width="14.85546875" style="30" customWidth="1"/>
    <col min="11527" max="11527" width="26.7109375" style="30" customWidth="1"/>
    <col min="11528" max="11775" width="9.140625" style="30"/>
    <col min="11776" max="11776" width="35" style="30" customWidth="1"/>
    <col min="11777" max="11777" width="30.85546875" style="30" customWidth="1"/>
    <col min="11778" max="11778" width="9.140625" style="30"/>
    <col min="11779" max="11779" width="13.7109375" style="30" customWidth="1"/>
    <col min="11780" max="11780" width="13.28515625" style="30" customWidth="1"/>
    <col min="11781" max="11781" width="13" style="30" customWidth="1"/>
    <col min="11782" max="11782" width="14.85546875" style="30" customWidth="1"/>
    <col min="11783" max="11783" width="26.7109375" style="30" customWidth="1"/>
    <col min="11784" max="12031" width="9.140625" style="30"/>
    <col min="12032" max="12032" width="35" style="30" customWidth="1"/>
    <col min="12033" max="12033" width="30.85546875" style="30" customWidth="1"/>
    <col min="12034" max="12034" width="9.140625" style="30"/>
    <col min="12035" max="12035" width="13.7109375" style="30" customWidth="1"/>
    <col min="12036" max="12036" width="13.28515625" style="30" customWidth="1"/>
    <col min="12037" max="12037" width="13" style="30" customWidth="1"/>
    <col min="12038" max="12038" width="14.85546875" style="30" customWidth="1"/>
    <col min="12039" max="12039" width="26.7109375" style="30" customWidth="1"/>
    <col min="12040" max="12287" width="9.140625" style="30"/>
    <col min="12288" max="12288" width="35" style="30" customWidth="1"/>
    <col min="12289" max="12289" width="30.85546875" style="30" customWidth="1"/>
    <col min="12290" max="12290" width="9.140625" style="30"/>
    <col min="12291" max="12291" width="13.7109375" style="30" customWidth="1"/>
    <col min="12292" max="12292" width="13.28515625" style="30" customWidth="1"/>
    <col min="12293" max="12293" width="13" style="30" customWidth="1"/>
    <col min="12294" max="12294" width="14.85546875" style="30" customWidth="1"/>
    <col min="12295" max="12295" width="26.7109375" style="30" customWidth="1"/>
    <col min="12296" max="12543" width="9.140625" style="30"/>
    <col min="12544" max="12544" width="35" style="30" customWidth="1"/>
    <col min="12545" max="12545" width="30.85546875" style="30" customWidth="1"/>
    <col min="12546" max="12546" width="9.140625" style="30"/>
    <col min="12547" max="12547" width="13.7109375" style="30" customWidth="1"/>
    <col min="12548" max="12548" width="13.28515625" style="30" customWidth="1"/>
    <col min="12549" max="12549" width="13" style="30" customWidth="1"/>
    <col min="12550" max="12550" width="14.85546875" style="30" customWidth="1"/>
    <col min="12551" max="12551" width="26.7109375" style="30" customWidth="1"/>
    <col min="12552" max="12799" width="9.140625" style="30"/>
    <col min="12800" max="12800" width="35" style="30" customWidth="1"/>
    <col min="12801" max="12801" width="30.85546875" style="30" customWidth="1"/>
    <col min="12802" max="12802" width="9.140625" style="30"/>
    <col min="12803" max="12803" width="13.7109375" style="30" customWidth="1"/>
    <col min="12804" max="12804" width="13.28515625" style="30" customWidth="1"/>
    <col min="12805" max="12805" width="13" style="30" customWidth="1"/>
    <col min="12806" max="12806" width="14.85546875" style="30" customWidth="1"/>
    <col min="12807" max="12807" width="26.7109375" style="30" customWidth="1"/>
    <col min="12808" max="13055" width="9.140625" style="30"/>
    <col min="13056" max="13056" width="35" style="30" customWidth="1"/>
    <col min="13057" max="13057" width="30.85546875" style="30" customWidth="1"/>
    <col min="13058" max="13058" width="9.140625" style="30"/>
    <col min="13059" max="13059" width="13.7109375" style="30" customWidth="1"/>
    <col min="13060" max="13060" width="13.28515625" style="30" customWidth="1"/>
    <col min="13061" max="13061" width="13" style="30" customWidth="1"/>
    <col min="13062" max="13062" width="14.85546875" style="30" customWidth="1"/>
    <col min="13063" max="13063" width="26.7109375" style="30" customWidth="1"/>
    <col min="13064" max="13311" width="9.140625" style="30"/>
    <col min="13312" max="13312" width="35" style="30" customWidth="1"/>
    <col min="13313" max="13313" width="30.85546875" style="30" customWidth="1"/>
    <col min="13314" max="13314" width="9.140625" style="30"/>
    <col min="13315" max="13315" width="13.7109375" style="30" customWidth="1"/>
    <col min="13316" max="13316" width="13.28515625" style="30" customWidth="1"/>
    <col min="13317" max="13317" width="13" style="30" customWidth="1"/>
    <col min="13318" max="13318" width="14.85546875" style="30" customWidth="1"/>
    <col min="13319" max="13319" width="26.7109375" style="30" customWidth="1"/>
    <col min="13320" max="13567" width="9.140625" style="30"/>
    <col min="13568" max="13568" width="35" style="30" customWidth="1"/>
    <col min="13569" max="13569" width="30.85546875" style="30" customWidth="1"/>
    <col min="13570" max="13570" width="9.140625" style="30"/>
    <col min="13571" max="13571" width="13.7109375" style="30" customWidth="1"/>
    <col min="13572" max="13572" width="13.28515625" style="30" customWidth="1"/>
    <col min="13573" max="13573" width="13" style="30" customWidth="1"/>
    <col min="13574" max="13574" width="14.85546875" style="30" customWidth="1"/>
    <col min="13575" max="13575" width="26.7109375" style="30" customWidth="1"/>
    <col min="13576" max="13823" width="9.140625" style="30"/>
    <col min="13824" max="13824" width="35" style="30" customWidth="1"/>
    <col min="13825" max="13825" width="30.85546875" style="30" customWidth="1"/>
    <col min="13826" max="13826" width="9.140625" style="30"/>
    <col min="13827" max="13827" width="13.7109375" style="30" customWidth="1"/>
    <col min="13828" max="13828" width="13.28515625" style="30" customWidth="1"/>
    <col min="13829" max="13829" width="13" style="30" customWidth="1"/>
    <col min="13830" max="13830" width="14.85546875" style="30" customWidth="1"/>
    <col min="13831" max="13831" width="26.7109375" style="30" customWidth="1"/>
    <col min="13832" max="14079" width="9.140625" style="30"/>
    <col min="14080" max="14080" width="35" style="30" customWidth="1"/>
    <col min="14081" max="14081" width="30.85546875" style="30" customWidth="1"/>
    <col min="14082" max="14082" width="9.140625" style="30"/>
    <col min="14083" max="14083" width="13.7109375" style="30" customWidth="1"/>
    <col min="14084" max="14084" width="13.28515625" style="30" customWidth="1"/>
    <col min="14085" max="14085" width="13" style="30" customWidth="1"/>
    <col min="14086" max="14086" width="14.85546875" style="30" customWidth="1"/>
    <col min="14087" max="14087" width="26.7109375" style="30" customWidth="1"/>
    <col min="14088" max="14335" width="9.140625" style="30"/>
    <col min="14336" max="14336" width="35" style="30" customWidth="1"/>
    <col min="14337" max="14337" width="30.85546875" style="30" customWidth="1"/>
    <col min="14338" max="14338" width="9.140625" style="30"/>
    <col min="14339" max="14339" width="13.7109375" style="30" customWidth="1"/>
    <col min="14340" max="14340" width="13.28515625" style="30" customWidth="1"/>
    <col min="14341" max="14341" width="13" style="30" customWidth="1"/>
    <col min="14342" max="14342" width="14.85546875" style="30" customWidth="1"/>
    <col min="14343" max="14343" width="26.7109375" style="30" customWidth="1"/>
    <col min="14344" max="14591" width="9.140625" style="30"/>
    <col min="14592" max="14592" width="35" style="30" customWidth="1"/>
    <col min="14593" max="14593" width="30.85546875" style="30" customWidth="1"/>
    <col min="14594" max="14594" width="9.140625" style="30"/>
    <col min="14595" max="14595" width="13.7109375" style="30" customWidth="1"/>
    <col min="14596" max="14596" width="13.28515625" style="30" customWidth="1"/>
    <col min="14597" max="14597" width="13" style="30" customWidth="1"/>
    <col min="14598" max="14598" width="14.85546875" style="30" customWidth="1"/>
    <col min="14599" max="14599" width="26.7109375" style="30" customWidth="1"/>
    <col min="14600" max="14847" width="9.140625" style="30"/>
    <col min="14848" max="14848" width="35" style="30" customWidth="1"/>
    <col min="14849" max="14849" width="30.85546875" style="30" customWidth="1"/>
    <col min="14850" max="14850" width="9.140625" style="30"/>
    <col min="14851" max="14851" width="13.7109375" style="30" customWidth="1"/>
    <col min="14852" max="14852" width="13.28515625" style="30" customWidth="1"/>
    <col min="14853" max="14853" width="13" style="30" customWidth="1"/>
    <col min="14854" max="14854" width="14.85546875" style="30" customWidth="1"/>
    <col min="14855" max="14855" width="26.7109375" style="30" customWidth="1"/>
    <col min="14856" max="15103" width="9.140625" style="30"/>
    <col min="15104" max="15104" width="35" style="30" customWidth="1"/>
    <col min="15105" max="15105" width="30.85546875" style="30" customWidth="1"/>
    <col min="15106" max="15106" width="9.140625" style="30"/>
    <col min="15107" max="15107" width="13.7109375" style="30" customWidth="1"/>
    <col min="15108" max="15108" width="13.28515625" style="30" customWidth="1"/>
    <col min="15109" max="15109" width="13" style="30" customWidth="1"/>
    <col min="15110" max="15110" width="14.85546875" style="30" customWidth="1"/>
    <col min="15111" max="15111" width="26.7109375" style="30" customWidth="1"/>
    <col min="15112" max="15359" width="9.140625" style="30"/>
    <col min="15360" max="15360" width="35" style="30" customWidth="1"/>
    <col min="15361" max="15361" width="30.85546875" style="30" customWidth="1"/>
    <col min="15362" max="15362" width="9.140625" style="30"/>
    <col min="15363" max="15363" width="13.7109375" style="30" customWidth="1"/>
    <col min="15364" max="15364" width="13.28515625" style="30" customWidth="1"/>
    <col min="15365" max="15365" width="13" style="30" customWidth="1"/>
    <col min="15366" max="15366" width="14.85546875" style="30" customWidth="1"/>
    <col min="15367" max="15367" width="26.7109375" style="30" customWidth="1"/>
    <col min="15368" max="15615" width="9.140625" style="30"/>
    <col min="15616" max="15616" width="35" style="30" customWidth="1"/>
    <col min="15617" max="15617" width="30.85546875" style="30" customWidth="1"/>
    <col min="15618" max="15618" width="9.140625" style="30"/>
    <col min="15619" max="15619" width="13.7109375" style="30" customWidth="1"/>
    <col min="15620" max="15620" width="13.28515625" style="30" customWidth="1"/>
    <col min="15621" max="15621" width="13" style="30" customWidth="1"/>
    <col min="15622" max="15622" width="14.85546875" style="30" customWidth="1"/>
    <col min="15623" max="15623" width="26.7109375" style="30" customWidth="1"/>
    <col min="15624" max="15871" width="9.140625" style="30"/>
    <col min="15872" max="15872" width="35" style="30" customWidth="1"/>
    <col min="15873" max="15873" width="30.85546875" style="30" customWidth="1"/>
    <col min="15874" max="15874" width="9.140625" style="30"/>
    <col min="15875" max="15875" width="13.7109375" style="30" customWidth="1"/>
    <col min="15876" max="15876" width="13.28515625" style="30" customWidth="1"/>
    <col min="15877" max="15877" width="13" style="30" customWidth="1"/>
    <col min="15878" max="15878" width="14.85546875" style="30" customWidth="1"/>
    <col min="15879" max="15879" width="26.7109375" style="30" customWidth="1"/>
    <col min="15880" max="16127" width="9.140625" style="30"/>
    <col min="16128" max="16128" width="35" style="30" customWidth="1"/>
    <col min="16129" max="16129" width="30.85546875" style="30" customWidth="1"/>
    <col min="16130" max="16130" width="9.140625" style="30"/>
    <col min="16131" max="16131" width="13.7109375" style="30" customWidth="1"/>
    <col min="16132" max="16132" width="13.28515625" style="30" customWidth="1"/>
    <col min="16133" max="16133" width="13" style="30" customWidth="1"/>
    <col min="16134" max="16134" width="14.85546875" style="30" customWidth="1"/>
    <col min="16135" max="16135" width="26.7109375" style="30" customWidth="1"/>
    <col min="16136" max="16384" width="9.140625" style="30"/>
  </cols>
  <sheetData>
    <row r="1" spans="1:7" x14ac:dyDescent="0.2">
      <c r="G1" s="31" t="s">
        <v>436</v>
      </c>
    </row>
    <row r="2" spans="1:7" x14ac:dyDescent="0.2">
      <c r="G2" s="31"/>
    </row>
    <row r="3" spans="1:7" ht="67.5" customHeight="1" x14ac:dyDescent="0.2">
      <c r="A3" s="1"/>
      <c r="B3" s="230" t="s">
        <v>437</v>
      </c>
      <c r="C3" s="230"/>
      <c r="D3" s="230"/>
      <c r="E3" s="230"/>
      <c r="F3" s="230"/>
      <c r="G3" s="230"/>
    </row>
    <row r="4" spans="1:7" x14ac:dyDescent="0.2">
      <c r="A4" s="1"/>
      <c r="B4" s="1"/>
      <c r="C4" s="1"/>
      <c r="D4" s="2"/>
      <c r="E4" s="1"/>
      <c r="F4" s="1"/>
      <c r="G4" s="3"/>
    </row>
    <row r="5" spans="1:7" x14ac:dyDescent="0.2">
      <c r="A5" s="3"/>
      <c r="B5" s="3"/>
      <c r="C5" s="3"/>
      <c r="D5" s="4"/>
      <c r="E5" s="232" t="s">
        <v>3</v>
      </c>
      <c r="F5" s="232"/>
      <c r="G5" s="194" t="s">
        <v>4</v>
      </c>
    </row>
    <row r="6" spans="1:7" x14ac:dyDescent="0.2">
      <c r="A6" s="189" t="s">
        <v>5</v>
      </c>
      <c r="B6" s="189"/>
      <c r="C6" s="193" t="s">
        <v>6</v>
      </c>
      <c r="D6" s="193"/>
      <c r="E6" s="5"/>
      <c r="F6" s="5"/>
      <c r="G6" s="199"/>
    </row>
    <row r="7" spans="1:7" ht="114.75" x14ac:dyDescent="0.2">
      <c r="A7" s="200">
        <v>35</v>
      </c>
      <c r="B7" s="194" t="s">
        <v>380</v>
      </c>
      <c r="C7" s="74" t="s">
        <v>456</v>
      </c>
      <c r="D7" s="8" t="s">
        <v>26</v>
      </c>
      <c r="E7" s="5">
        <v>102.2</v>
      </c>
      <c r="F7" s="5">
        <v>92</v>
      </c>
      <c r="G7" s="178"/>
    </row>
    <row r="8" spans="1:7" ht="38.25" customHeight="1" x14ac:dyDescent="0.2">
      <c r="A8" s="201"/>
      <c r="B8" s="195"/>
      <c r="C8" s="58" t="s">
        <v>457</v>
      </c>
      <c r="D8" s="8" t="s">
        <v>26</v>
      </c>
      <c r="E8" s="8">
        <v>410</v>
      </c>
      <c r="F8" s="66">
        <v>449.7</v>
      </c>
      <c r="G8" s="190">
        <f>((F7/E7+F8/E8+F9/E9+F10/E10+F11/E11+F12/E12+F13/E13+F14/E14+F15/E15+F16/E16)/10)*100</f>
        <v>113.29330234184411</v>
      </c>
    </row>
    <row r="9" spans="1:7" ht="38.25" customHeight="1" x14ac:dyDescent="0.2">
      <c r="A9" s="201"/>
      <c r="B9" s="195"/>
      <c r="C9" s="58" t="s">
        <v>458</v>
      </c>
      <c r="D9" s="8" t="s">
        <v>21</v>
      </c>
      <c r="E9" s="8">
        <v>158.6</v>
      </c>
      <c r="F9" s="66">
        <v>169.3</v>
      </c>
      <c r="G9" s="191"/>
    </row>
    <row r="10" spans="1:7" ht="38.25" customHeight="1" x14ac:dyDescent="0.2">
      <c r="A10" s="201"/>
      <c r="B10" s="195"/>
      <c r="C10" s="58" t="s">
        <v>459</v>
      </c>
      <c r="D10" s="8" t="s">
        <v>26</v>
      </c>
      <c r="E10" s="8">
        <v>3033.2</v>
      </c>
      <c r="F10" s="8">
        <v>3219.81</v>
      </c>
      <c r="G10" s="191"/>
    </row>
    <row r="11" spans="1:7" ht="102" x14ac:dyDescent="0.2">
      <c r="A11" s="201"/>
      <c r="B11" s="195"/>
      <c r="C11" s="58" t="s">
        <v>460</v>
      </c>
      <c r="D11" s="8" t="s">
        <v>26</v>
      </c>
      <c r="E11" s="8">
        <v>31.93</v>
      </c>
      <c r="F11" s="8">
        <v>31</v>
      </c>
      <c r="G11" s="191"/>
    </row>
    <row r="12" spans="1:7" ht="76.5" x14ac:dyDescent="0.2">
      <c r="A12" s="201"/>
      <c r="B12" s="195"/>
      <c r="C12" s="74" t="s">
        <v>461</v>
      </c>
      <c r="D12" s="8" t="s">
        <v>26</v>
      </c>
      <c r="E12" s="8">
        <v>6.4</v>
      </c>
      <c r="F12" s="8">
        <v>12.44</v>
      </c>
      <c r="G12" s="191"/>
    </row>
    <row r="13" spans="1:7" ht="51" x14ac:dyDescent="0.2">
      <c r="A13" s="201"/>
      <c r="B13" s="195"/>
      <c r="C13" s="74" t="s">
        <v>462</v>
      </c>
      <c r="D13" s="70" t="s">
        <v>30</v>
      </c>
      <c r="E13" s="70">
        <v>1011</v>
      </c>
      <c r="F13" s="70">
        <v>1018</v>
      </c>
      <c r="G13" s="191"/>
    </row>
    <row r="14" spans="1:7" ht="51" x14ac:dyDescent="0.2">
      <c r="A14" s="201"/>
      <c r="B14" s="195"/>
      <c r="C14" s="74" t="s">
        <v>463</v>
      </c>
      <c r="D14" s="8" t="s">
        <v>30</v>
      </c>
      <c r="E14" s="8">
        <v>283</v>
      </c>
      <c r="F14" s="8">
        <v>346</v>
      </c>
      <c r="G14" s="191"/>
    </row>
    <row r="15" spans="1:7" ht="38.25" x14ac:dyDescent="0.2">
      <c r="A15" s="201"/>
      <c r="B15" s="195"/>
      <c r="C15" s="74" t="s">
        <v>464</v>
      </c>
      <c r="D15" s="8" t="s">
        <v>265</v>
      </c>
      <c r="E15" s="8">
        <v>134142</v>
      </c>
      <c r="F15" s="8">
        <v>142077.17000000001</v>
      </c>
      <c r="G15" s="191"/>
    </row>
    <row r="16" spans="1:7" ht="63.75" x14ac:dyDescent="0.2">
      <c r="A16" s="201"/>
      <c r="B16" s="195"/>
      <c r="C16" s="74" t="s">
        <v>465</v>
      </c>
      <c r="D16" s="8" t="s">
        <v>30</v>
      </c>
      <c r="E16" s="8">
        <v>73</v>
      </c>
      <c r="F16" s="8">
        <v>73</v>
      </c>
      <c r="G16" s="191"/>
    </row>
    <row r="17" spans="1:7" x14ac:dyDescent="0.2">
      <c r="A17" s="202"/>
      <c r="B17" s="164"/>
      <c r="C17" s="196" t="s">
        <v>379</v>
      </c>
      <c r="D17" s="197"/>
      <c r="E17" s="197"/>
      <c r="F17" s="198"/>
      <c r="G17" s="192"/>
    </row>
    <row r="19" spans="1:7" x14ac:dyDescent="0.2">
      <c r="A19" s="33"/>
      <c r="B19" s="34"/>
      <c r="C19" s="35"/>
      <c r="D19" s="10"/>
      <c r="E19" s="36"/>
      <c r="F19" s="36"/>
      <c r="G19" s="37"/>
    </row>
    <row r="20" spans="1:7" x14ac:dyDescent="0.2">
      <c r="A20" s="33"/>
      <c r="B20" s="34"/>
      <c r="C20" s="35"/>
      <c r="D20" s="10"/>
      <c r="E20" s="36"/>
      <c r="F20" s="36"/>
      <c r="G20" s="37"/>
    </row>
    <row r="21" spans="1:7" x14ac:dyDescent="0.2">
      <c r="A21" s="33"/>
      <c r="B21" s="34"/>
      <c r="C21" s="35"/>
      <c r="D21" s="10"/>
      <c r="E21" s="36"/>
      <c r="F21" s="36"/>
      <c r="G21" s="37"/>
    </row>
    <row r="22" spans="1:7" x14ac:dyDescent="0.2">
      <c r="A22" s="33"/>
      <c r="B22" s="34"/>
      <c r="C22" s="35"/>
      <c r="D22" s="10"/>
      <c r="E22" s="36"/>
      <c r="F22" s="36"/>
      <c r="G22" s="37"/>
    </row>
    <row r="23" spans="1:7" x14ac:dyDescent="0.2">
      <c r="A23" s="33"/>
      <c r="B23" s="34"/>
      <c r="C23" s="35"/>
      <c r="D23" s="10"/>
      <c r="E23" s="36"/>
      <c r="F23" s="14"/>
      <c r="G23" s="37"/>
    </row>
    <row r="24" spans="1:7" x14ac:dyDescent="0.2">
      <c r="A24" s="33"/>
      <c r="B24" s="34"/>
      <c r="C24" s="35"/>
      <c r="D24" s="10"/>
      <c r="E24" s="36"/>
      <c r="F24" s="36"/>
      <c r="G24" s="37"/>
    </row>
    <row r="25" spans="1:7" x14ac:dyDescent="0.2">
      <c r="A25" s="33"/>
      <c r="B25" s="34"/>
      <c r="C25" s="35"/>
      <c r="D25" s="10"/>
      <c r="E25" s="36"/>
      <c r="F25" s="36"/>
      <c r="G25" s="37"/>
    </row>
    <row r="26" spans="1:7" x14ac:dyDescent="0.2">
      <c r="A26" s="33"/>
      <c r="B26" s="34"/>
      <c r="C26" s="35"/>
      <c r="D26" s="10"/>
      <c r="E26" s="36"/>
      <c r="F26" s="36"/>
      <c r="G26" s="37"/>
    </row>
    <row r="27" spans="1:7" x14ac:dyDescent="0.2">
      <c r="A27" s="33"/>
      <c r="B27" s="34"/>
      <c r="C27" s="35"/>
      <c r="D27" s="10"/>
      <c r="E27" s="36"/>
      <c r="F27" s="36"/>
      <c r="G27" s="37"/>
    </row>
    <row r="28" spans="1:7" x14ac:dyDescent="0.2">
      <c r="A28" s="33"/>
      <c r="B28" s="34"/>
      <c r="C28" s="35"/>
      <c r="D28" s="10"/>
      <c r="E28" s="9"/>
      <c r="F28" s="9"/>
      <c r="G28" s="37"/>
    </row>
    <row r="29" spans="1:7" x14ac:dyDescent="0.2">
      <c r="A29" s="33"/>
      <c r="B29" s="34"/>
      <c r="C29" s="35"/>
      <c r="D29" s="10"/>
      <c r="E29" s="36"/>
      <c r="F29" s="36"/>
      <c r="G29" s="37"/>
    </row>
    <row r="30" spans="1:7" x14ac:dyDescent="0.2">
      <c r="A30" s="33"/>
      <c r="B30" s="34"/>
      <c r="C30" s="35"/>
      <c r="D30" s="10"/>
      <c r="E30" s="9"/>
      <c r="F30" s="9"/>
      <c r="G30" s="37"/>
    </row>
    <row r="31" spans="1:7" x14ac:dyDescent="0.2">
      <c r="A31" s="33"/>
      <c r="B31" s="34"/>
      <c r="C31" s="38"/>
      <c r="D31" s="39"/>
      <c r="E31" s="40"/>
      <c r="F31" s="40"/>
      <c r="G31" s="37"/>
    </row>
    <row r="32" spans="1:7" x14ac:dyDescent="0.2">
      <c r="A32" s="33"/>
      <c r="B32" s="34"/>
      <c r="C32" s="35"/>
      <c r="D32" s="10"/>
      <c r="E32" s="41"/>
      <c r="F32" s="41"/>
      <c r="G32" s="37"/>
    </row>
    <row r="33" spans="1:7" x14ac:dyDescent="0.2">
      <c r="A33" s="33"/>
      <c r="B33" s="34"/>
      <c r="C33" s="35"/>
      <c r="D33" s="10"/>
      <c r="E33" s="41"/>
      <c r="F33" s="41"/>
      <c r="G33" s="37"/>
    </row>
    <row r="34" spans="1:7" x14ac:dyDescent="0.2">
      <c r="A34" s="33"/>
      <c r="B34" s="34"/>
      <c r="C34" s="35"/>
      <c r="D34" s="10"/>
      <c r="E34" s="41"/>
      <c r="F34" s="41"/>
      <c r="G34" s="37"/>
    </row>
    <row r="35" spans="1:7" x14ac:dyDescent="0.2">
      <c r="A35" s="33"/>
      <c r="B35" s="34"/>
      <c r="C35" s="4"/>
      <c r="D35" s="10"/>
      <c r="E35" s="41"/>
      <c r="F35" s="42"/>
      <c r="G35" s="37"/>
    </row>
  </sheetData>
  <mergeCells count="9">
    <mergeCell ref="G8:G17"/>
    <mergeCell ref="C17:F17"/>
    <mergeCell ref="B3:G3"/>
    <mergeCell ref="E5:F5"/>
    <mergeCell ref="G5:G6"/>
    <mergeCell ref="A6:B6"/>
    <mergeCell ref="C6:D6"/>
    <mergeCell ref="B7:B16"/>
    <mergeCell ref="A7:A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Районные целевые показатели</vt:lpstr>
      <vt:lpstr>Рейтинг Приложение 3</vt:lpstr>
      <vt:lpstr>Приложение 4</vt:lpstr>
      <vt:lpstr>Приложение 5</vt:lpstr>
      <vt:lpstr>Приложение 6</vt:lpstr>
      <vt:lpstr>Приложение 7</vt:lpstr>
      <vt:lpstr>Приложение 8</vt:lpstr>
      <vt:lpstr>Приложение 9</vt:lpstr>
      <vt:lpstr>Приложение 10</vt:lpstr>
      <vt:lpstr>Приложение 11</vt:lpstr>
      <vt:lpstr>Приложение 12</vt:lpstr>
      <vt:lpstr>Приложение 13</vt:lpstr>
      <vt:lpstr>Приложение 14</vt:lpstr>
      <vt:lpstr>Приложение 15</vt:lpstr>
      <vt:lpstr>Приложение 16</vt:lpstr>
      <vt:lpstr>Приложение 17</vt:lpstr>
      <vt:lpstr>Приложение 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2024-03-28T04:37:35Z</dcterms:modified>
</cp:coreProperties>
</file>